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01C25FD-735A-4883-9469-BF3BE90B0B09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20" l="1"/>
  <c r="D21" i="20"/>
  <c r="C21" i="20"/>
  <c r="E18" i="20"/>
  <c r="D18" i="20"/>
  <c r="C18" i="20"/>
  <c r="E15" i="20"/>
  <c r="D15" i="20"/>
  <c r="C15" i="20"/>
  <c r="E11" i="20"/>
  <c r="D11" i="20"/>
  <c r="C11" i="20"/>
  <c r="C22" i="20" l="1"/>
  <c r="D22" i="20"/>
  <c r="E22" i="20"/>
  <c r="L69" i="16"/>
  <c r="M69" i="16"/>
  <c r="N69" i="16"/>
  <c r="I8" i="15"/>
  <c r="I9" i="15" s="1"/>
  <c r="H8" i="15"/>
  <c r="H9" i="15" s="1"/>
  <c r="G8" i="15"/>
  <c r="G9" i="15" s="1"/>
  <c r="L16" i="16" l="1"/>
  <c r="M16" i="16"/>
  <c r="N16" i="16"/>
  <c r="L42" i="16"/>
  <c r="M42" i="16"/>
  <c r="N42" i="16"/>
  <c r="L30" i="16"/>
  <c r="M30" i="16"/>
  <c r="N30" i="16"/>
  <c r="L52" i="16"/>
  <c r="M52" i="16"/>
  <c r="N52" i="16"/>
  <c r="N58" i="16"/>
  <c r="M58" i="16"/>
  <c r="L58" i="16"/>
  <c r="L55" i="16"/>
  <c r="M55" i="16"/>
  <c r="N55" i="16"/>
  <c r="L23" i="16"/>
  <c r="M23" i="16"/>
  <c r="N23" i="16"/>
  <c r="L59" i="16" l="1"/>
  <c r="M59" i="16"/>
  <c r="N59" i="16"/>
  <c r="L37" i="16"/>
  <c r="M37" i="16"/>
  <c r="N37" i="16"/>
  <c r="L45" i="16" l="1"/>
  <c r="M45" i="16"/>
  <c r="N45" i="16"/>
  <c r="L65" i="16" l="1"/>
  <c r="M65" i="16"/>
  <c r="N65" i="16"/>
  <c r="L20" i="16"/>
  <c r="M20" i="16"/>
  <c r="N20" i="16"/>
  <c r="M46" i="16" l="1"/>
  <c r="L46" i="16"/>
  <c r="N46" i="16"/>
  <c r="L78" i="16"/>
  <c r="M78" i="16"/>
  <c r="N78" i="16"/>
  <c r="L75" i="16"/>
  <c r="L81" i="16"/>
  <c r="L82" i="16" l="1"/>
  <c r="L83" i="16" s="1"/>
  <c r="N6" i="12" s="1"/>
  <c r="M75" i="16"/>
  <c r="M82" i="16" s="1"/>
  <c r="N75" i="16"/>
  <c r="N82" i="16" s="1"/>
  <c r="N83" i="16" l="1"/>
  <c r="I6" i="12" s="1"/>
  <c r="M83" i="16"/>
  <c r="D6" i="12" s="1"/>
  <c r="M81" i="16" l="1"/>
  <c r="N81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<sst xmlns="http://schemas.openxmlformats.org/spreadsheetml/2006/main" count="535" uniqueCount="342">
  <si>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</si>
  <si>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</si>
  <si>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</si>
  <si>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</si>
  <si>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</si>
  <si>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</si>
  <si>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</si>
  <si>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</si>
  <si>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</si>
  <si>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</si>
  <si>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</si>
  <si>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</si>
  <si>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</si>
  <si>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</si>
  <si>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</si>
  <si>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</si>
  <si>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</si>
  <si>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</si>
  <si>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</si>
  <si>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</si>
  <si>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</si>
  <si>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</si>
  <si>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</si>
  <si>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</si>
  <si>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</si>
  <si>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</si>
  <si>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</si>
  <si>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</si>
  <si>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</si>
  <si>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</si>
  <si>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</si>
  <si>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</si>
  <si>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</si>
  <si>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</si>
  <si>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</si>
  <si>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</si>
  <si>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</si>
  <si>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</si>
  <si>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</si>
  <si>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</si>
  <si>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</si>
  <si>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</si>
  <si>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</si>
  <si>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</si>
  <si>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</si>
  <si>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</si>
  <si>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</si>
  <si>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</si>
  <si>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</si>
  <si>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</si>
  <si>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</si>
  <si>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</si>
  <si>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</si>
  <si>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</si>
  <si>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</si>
  <si>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</si>
  <si>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</si>
  <si>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</si>
  <si>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</si>
  <si>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</si>
  <si>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</si>
  <si>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</si>
  <si>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</si>
  <si>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</si>
  <si>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</si>
  <si>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</si>
  <si>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</si>
  <si>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</si>
  <si>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</si>
  <si>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</si>
  <si>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</si>
  <si>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</si>
  <si>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</si>
  <si>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</si>
  <si>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</si>
  <si>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</si>
  <si>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</si>
  <si>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</si>
  <si>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</si>
  <si>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</si>
  <si>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</si>
  <si>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</si>
  <si>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</si>
  <si>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</si>
  <si>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</si>
  <si>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</si>
  <si>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</si>
  <si>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</si>
  <si>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</si>
  <si>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</si>
  <si>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</si>
  <si>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</si>
  <si>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</si>
  <si>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</si>
  <si>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</si>
  <si>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</si>
  <si>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</si>
  <si>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</si>
  <si>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</si>
  <si>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</si>
  <si>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</si>
  <si>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</si>
  <si>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</si>
  <si>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</si>
  <si>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</si>
  <si>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</si>
  <si>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</si>
  <si>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</si>
  <si>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</si>
  <si>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</si>
  <si>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</si>
  <si>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</si>
  <si>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</si>
  <si>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</si>
  <si>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</si>
  <si>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</si>
  <si>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</si>
  <si>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</si>
  <si>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</si>
  <si>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</si>
  <si>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</si>
  <si>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</si>
  <si>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</si>
  <si>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</si>
  <si>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</si>
  <si>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</si>
  <si>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</si>
  <si>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</si>
  <si>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</si>
  <si>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</si>
  <si>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</si>
  <si>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</si>
  <si>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</si>
  <si>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</si>
  <si>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</si>
  <si>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</si>
  <si>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</si>
  <si>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</si>
  <si>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</si>
  <si>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</si>
  <si>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</si>
  <si>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</si>
  <si>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</si>
  <si>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</si>
  <si>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</si>
  <si>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</si>
  <si>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</si>
  <si>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</si>
  <si>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</si>
  <si>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</si>
  <si>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</si>
  <si>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</si>
  <si>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</si>
  <si>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</si>
  <si>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</si>
  <si>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</si>
  <si>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</si>
  <si>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</si>
  <si>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</si>
  <si>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</si>
  <si>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</si>
  <si>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</si>
  <si>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</si>
  <si>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</si>
  <si>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</si>
  <si>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</si>
  <si>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</si>
  <si>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</si>
  <si>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</si>
  <si>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</si>
  <si>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</si>
  <si>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</si>
  <si>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</si>
  <si>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</si>
  <si>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</si>
  <si>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</si>
  <si>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</si>
  <si>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</si>
  <si>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</si>
  <si>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</si>
  <si>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</si>
  <si>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</si>
  <si>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</si>
  <si>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</si>
  <si>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</si>
  <si>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</si>
  <si>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</si>
  <si>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</si>
  <si>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</si>
  <si>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</si>
  <si>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</si>
  <si>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</si>
  <si>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</si>
  <si>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</si>
  <si>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</si>
  <si>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</si>
  <si>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</si>
  <si>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</si>
  <si>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</si>
  <si>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</si>
  <si>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</si>
  <si>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</si>
  <si>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</si>
  <si>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</si>
  <si>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</si>
  <si>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</si>
  <si>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</si>
  <si>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</si>
  <si>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</si>
  <si>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</si>
  <si>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</si>
  <si>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</si>
  <si>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</si>
  <si>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</si>
  <si>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</si>
  <si>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</si>
  <si>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</si>
  <si>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</si>
  <si>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</si>
  <si>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</si>
  <si>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</si>
  <si>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</si>
  <si>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</si>
  <si>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</si>
  <si>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</si>
  <si>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</si>
  <si>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</si>
  <si>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</si>
  <si>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</si>
  <si>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</si>
  <si>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</si>
  <si>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</si>
  <si>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</si>
  <si>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</si>
  <si>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</si>
  <si>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</si>
  <si>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</si>
  <si>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</si>
  <si>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</si>
  <si>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</si>
  <si>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</si>
  <si>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</si>
  <si>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</si>
  <si>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</si>
  <si>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</si>
  <si>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</si>
  <si>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</si>
  <si>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</si>
  <si>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</si>
  <si>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</si>
  <si>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</si>
  <si>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</si>
  <si>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</si>
  <si>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</si>
  <si>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</si>
  <si>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</si>
  <si>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</si>
  <si>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</si>
  <si>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</si>
  <si>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</si>
  <si>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</si>
  <si>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</si>
  <si>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</si>
  <si>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</si>
  <si>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</si>
  <si>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</si>
  <si>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</si>
  <si>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</si>
  <si>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</si>
  <si>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</si>
  <si>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</si>
  <si>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</si>
  <si>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</si>
  <si>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</si>
  <si>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</si>
  <si>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</si>
  <si>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</si>
  <si>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</si>
  <si>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</si>
  <si>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</si>
  <si>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</si>
  <si>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</si>
  <si>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</si>
  <si>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</si>
  <si>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</si>
  <si>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</si>
  <si>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</si>
  <si>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</si>
  <si>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</si>
  <si>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</si>
  <si>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</si>
  <si>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</si>
  <si>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</si>
  <si>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</si>
  <si>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</si>
  <si>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</si>
  <si>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</si>
  <si>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</si>
  <si>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</si>
  <si>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</si>
  <si>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</si>
  <si>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</si>
  <si>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</si>
  <si>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</si>
  <si>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</si>
  <si>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</si>
  <si>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</si>
  <si>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</si>
  <si>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</si>
  <si>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</si>
  <si>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</si>
  <si>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</si>
  <si>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</si>
  <si>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</si>
  <si>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</si>
  <si>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</si>
  <si>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</si>
  <si>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</si>
  <si>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Bulletin No (1)</t>
  </si>
  <si>
    <t>ISX Trading Indices of Sunday 4/1/2026</t>
  </si>
  <si>
    <t>Sunday 4/1/2026</t>
  </si>
  <si>
    <t>Iraq Stock Exchange not trading companies of Sunday 4/1/2026</t>
  </si>
  <si>
    <t>Second Platform Market Bulletin No (1)</t>
  </si>
  <si>
    <t xml:space="preserve">Undisclosed Platform Companies Bulletin No (1) </t>
  </si>
  <si>
    <t xml:space="preserve">Regular Market Bulletin No (1) </t>
  </si>
  <si>
    <t>Shatt Al Arab Insurance</t>
  </si>
  <si>
    <t>NSHA</t>
  </si>
  <si>
    <t>Total Of Money Service Sector</t>
  </si>
  <si>
    <t xml:space="preserve">Total </t>
  </si>
  <si>
    <t xml:space="preserve">OTC Platform Trading Bulletin No (1) </t>
  </si>
  <si>
    <t>Non Iraqis' Bulletin  Sunday    Jan 4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</si>
  <si>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</si>
  <si>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</si>
  <si>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</si>
  <si>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</si>
  <si>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</si>
  <si>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</si>
  <si>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Services Sector</t>
  </si>
  <si>
    <t>Total Services sector</t>
  </si>
  <si>
    <t>Total Agricultural Sector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</si>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</sst>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02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164" fontId="8" fillId="3" borderId="145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45" xfId="0" applyFont="1" applyFill="1" applyBorder="1" applyAlignment="1">
      <alignment vertical="center"/>
    </xf>
    <xf numFmtId="4" fontId="79" fillId="0" borderId="9" xfId="0" applyNumberFormat="1" applyFont="1" applyBorder="1" applyAlignment="1">
      <alignment horizontal="center" vertical="center"/>
    </xf>
    <xf numFmtId="4" fontId="8" fillId="3" borderId="145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center" vertical="center"/>
    </xf>
    <xf numFmtId="3" fontId="8" fillId="3" borderId="145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164" fontId="8" fillId="0" borderId="14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0" fontId="8" fillId="0" borderId="145" xfId="0" applyFont="1" applyBorder="1" applyAlignment="1">
      <alignment horizontal="center" vertical="center"/>
    </xf>
    <xf numFmtId="0" fontId="8" fillId="0" borderId="146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0" fontId="6" fillId="4" borderId="148" xfId="1" applyFont="1" applyFill="1" applyBorder="1" applyAlignment="1">
      <alignment horizontal="center" vertical="center" wrapText="1"/>
    </xf>
    <xf numFmtId="0" fontId="6" fillId="4" borderId="149" xfId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3" fontId="6" fillId="4" borderId="150" xfId="1" applyNumberFormat="1" applyFont="1" applyFill="1" applyBorder="1" applyAlignment="1">
      <alignment horizontal="center" vertical="center" wrapText="1"/>
    </xf>
    <xf numFmtId="0" fontId="6" fillId="0" borderId="146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0" fontId="8" fillId="0" borderId="151" xfId="0" applyFont="1" applyBorder="1" applyAlignment="1">
      <alignment horizontal="left" vertical="center"/>
    </xf>
    <xf numFmtId="0" fontId="8" fillId="0" borderId="151" xfId="0" applyFont="1" applyBorder="1" applyAlignment="1">
      <alignment horizontal="center" vertical="center"/>
    </xf>
    <xf numFmtId="165" fontId="81" fillId="0" borderId="151" xfId="0" applyNumberFormat="1" applyFont="1" applyBorder="1" applyAlignment="1">
      <alignment horizontal="center" vertical="center"/>
    </xf>
    <xf numFmtId="3" fontId="81" fillId="0" borderId="151" xfId="0" applyNumberFormat="1" applyFont="1" applyBorder="1" applyAlignment="1">
      <alignment horizontal="center" vertical="center"/>
    </xf>
    <xf numFmtId="0" fontId="8" fillId="0" borderId="152" xfId="1" applyFont="1" applyBorder="1" applyAlignment="1">
      <alignment vertical="center"/>
    </xf>
    <xf numFmtId="164" fontId="8" fillId="0" borderId="153" xfId="0" applyNumberFormat="1" applyFont="1" applyBorder="1" applyAlignment="1">
      <alignment horizontal="center" vertical="center"/>
    </xf>
    <xf numFmtId="3" fontId="8" fillId="0" borderId="151" xfId="0" applyNumberFormat="1" applyFont="1" applyBorder="1" applyAlignment="1">
      <alignment horizontal="center" vertical="center"/>
    </xf>
    <xf numFmtId="0" fontId="8" fillId="59" borderId="151" xfId="1" applyFont="1" applyFill="1" applyBorder="1" applyAlignment="1">
      <alignment vertical="center"/>
    </xf>
    <xf numFmtId="0" fontId="8" fillId="59" borderId="15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3" fontId="8" fillId="59" borderId="151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52" xfId="0" applyFont="1" applyFill="1" applyBorder="1" applyAlignment="1">
      <alignment vertical="center" wrapText="1"/>
    </xf>
    <xf numFmtId="0" fontId="84" fillId="60" borderId="152" xfId="0" applyFont="1" applyFill="1" applyBorder="1" applyAlignment="1">
      <alignment horizontal="center" vertical="center" wrapText="1"/>
    </xf>
    <xf numFmtId="1" fontId="86" fillId="4" borderId="152" xfId="1500" applyNumberFormat="1" applyFont="1" applyFill="1" applyBorder="1" applyAlignment="1">
      <alignment horizontal="center" vertical="center" wrapText="1"/>
    </xf>
    <xf numFmtId="167" fontId="86" fillId="60" borderId="152" xfId="1500" applyNumberFormat="1" applyFont="1" applyFill="1" applyBorder="1" applyAlignment="1">
      <alignment horizontal="center" vertical="center" wrapText="1"/>
    </xf>
    <xf numFmtId="0" fontId="84" fillId="0" borderId="153" xfId="0" applyFont="1" applyBorder="1" applyAlignment="1">
      <alignment horizontal="center" vertical="center"/>
    </xf>
    <xf numFmtId="0" fontId="84" fillId="0" borderId="108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51" xfId="5" applyFont="1" applyBorder="1" applyAlignment="1">
      <alignment vertical="center"/>
    </xf>
    <xf numFmtId="1" fontId="84" fillId="0" borderId="151" xfId="1500" applyNumberFormat="1" applyFont="1" applyBorder="1" applyAlignment="1">
      <alignment horizontal="center" vertical="center"/>
    </xf>
    <xf numFmtId="167" fontId="84" fillId="0" borderId="151" xfId="1500" applyNumberFormat="1" applyFont="1" applyBorder="1" applyAlignment="1">
      <alignment horizontal="center" vertical="center"/>
    </xf>
    <xf numFmtId="0" fontId="84" fillId="0" borderId="153" xfId="0" applyFont="1" applyBorder="1" applyAlignment="1">
      <alignment vertical="center"/>
    </xf>
    <xf numFmtId="0" fontId="76" fillId="0" borderId="140" xfId="0" applyFont="1" applyBorder="1"/>
    <xf numFmtId="0" fontId="84" fillId="0" borderId="154" xfId="0" applyFont="1" applyBorder="1" applyAlignment="1">
      <alignment vertical="center"/>
    </xf>
    <xf numFmtId="0" fontId="84" fillId="0" borderId="153" xfId="5" applyFont="1" applyBorder="1" applyAlignment="1">
      <alignment vertical="center"/>
    </xf>
    <xf numFmtId="0" fontId="84" fillId="0" borderId="0" xfId="0" applyFont="1" applyAlignment="1">
      <alignment vertical="center"/>
    </xf>
    <xf numFmtId="0" fontId="87" fillId="0" borderId="0" xfId="0" applyFont="1" applyAlignment="1">
      <alignment horizontal="left" vertical="center"/>
    </xf>
    <xf numFmtId="167" fontId="84" fillId="0" borderId="153" xfId="1500" applyNumberFormat="1" applyFont="1" applyBorder="1" applyAlignment="1">
      <alignment horizontal="center" vertical="center"/>
    </xf>
    <xf numFmtId="167" fontId="84" fillId="0" borderId="108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167" fontId="84" fillId="0" borderId="151" xfId="1500" applyNumberFormat="1" applyFont="1" applyBorder="1" applyAlignment="1">
      <alignment vertical="center"/>
    </xf>
    <xf numFmtId="167" fontId="84" fillId="0" borderId="153" xfId="1500" applyNumberFormat="1" applyFont="1" applyBorder="1" applyAlignment="1">
      <alignment vertical="center"/>
    </xf>
    <xf numFmtId="167" fontId="76" fillId="0" borderId="140" xfId="1500" applyNumberFormat="1" applyFont="1" applyBorder="1"/>
    <xf numFmtId="0" fontId="84" fillId="0" borderId="153" xfId="0" applyFont="1" applyBorder="1" applyAlignment="1">
      <alignment horizontal="left" vertical="center"/>
    </xf>
    <xf numFmtId="0" fontId="84" fillId="0" borderId="140" xfId="0" applyFont="1" applyBorder="1" applyAlignment="1">
      <alignment horizontal="left" vertical="center"/>
    </xf>
    <xf numFmtId="167" fontId="77" fillId="0" borderId="0" xfId="1500" applyNumberFormat="1" applyFont="1"/>
    <xf numFmtId="167" fontId="76" fillId="0" borderId="0" xfId="1500" applyNumberFormat="1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1411433</xdr:colOff>
      <xdr:row>0</xdr:row>
      <xdr:rowOff>0</xdr:rowOff>
    </xdr:from>
    <xdr:to>
      <xdr:col>13</xdr:col>
      <xdr:colOff>2412717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4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20425</xdr:rowOff>
    </xdr:from>
    <xdr:to>
      <xdr:col>6</xdr:col>
      <xdr:colOff>1378324</xdr:colOff>
      <xdr:row>22</xdr:row>
      <xdr:rowOff>4127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FD45D68-7294-AC20-8761-48A098AD8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4972" y="5522513"/>
          <a:ext cx="5995146" cy="3233408"/>
        </a:xfrm>
        <a:prstGeom prst="rect">
          <a:avLst/>
        </a:prstGeom>
      </xdr:spPr>
    </xdr:pic>
    <xdr:clientData/>
  </xdr:twoCellAnchor>
  <xdr:twoCellAnchor editAs="oneCell">
    <xdr:from>
      <xdr:col>6</xdr:col>
      <xdr:colOff>1400735</xdr:colOff>
      <xdr:row>16</xdr:row>
      <xdr:rowOff>22412</xdr:rowOff>
    </xdr:from>
    <xdr:to>
      <xdr:col>13</xdr:col>
      <xdr:colOff>2476501</xdr:colOff>
      <xdr:row>22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33A67DC-6DB4-580B-03C2-62E06C9AD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42529" y="5524500"/>
          <a:ext cx="5972737" cy="3227294"/>
        </a:xfrm>
        <a:prstGeom prst="rect">
          <a:avLst/>
        </a:prstGeom>
      </xdr:spPr>
    </xdr:pic>
    <xdr:clientData/>
  </xdr:twoCellAnchor>
  <xdr:twoCellAnchor editAs="oneCell">
    <xdr:from>
      <xdr:col>10</xdr:col>
      <xdr:colOff>145677</xdr:colOff>
      <xdr:row>7</xdr:row>
      <xdr:rowOff>0</xdr:rowOff>
    </xdr:from>
    <xdr:to>
      <xdr:col>13</xdr:col>
      <xdr:colOff>2476500</xdr:colOff>
      <xdr:row>15</xdr:row>
      <xdr:rowOff>44823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5EAF076-D9F4-05EE-72EB-25ED04C0C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42295" y="2678206"/>
          <a:ext cx="3372970" cy="25549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384A26-DA57-4969-2059-37E8E00D2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53609" cy="281608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11</xdr:col>
      <xdr:colOff>0</xdr:colOff>
      <xdr:row>29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6BDE47-E9E7-51AA-19E1-A5CA6B412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0" y="6311348"/>
          <a:ext cx="4853609" cy="281608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1234966</xdr:colOff>
      <xdr:row>0</xdr:row>
      <xdr:rowOff>30628</xdr:rowOff>
    </xdr:from>
    <xdr:to>
      <xdr:col>13</xdr:col>
      <xdr:colOff>1544044</xdr:colOff>
      <xdr:row>0</xdr:row>
      <xdr:rowOff>348244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4690" y="30628"/>
          <a:ext cx="309078" cy="317616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59</xdr:row>
      <xdr:rowOff>28256</xdr:rowOff>
    </xdr:from>
    <xdr:to>
      <xdr:col>13</xdr:col>
      <xdr:colOff>1530298</xdr:colOff>
      <xdr:row>59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1228396</xdr:colOff>
      <xdr:row>46</xdr:row>
      <xdr:rowOff>38200</xdr:rowOff>
    </xdr:from>
    <xdr:to>
      <xdr:col>13</xdr:col>
      <xdr:colOff>1524047</xdr:colOff>
      <xdr:row>46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0" y="7677907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1176338</xdr:colOff>
      <xdr:row>0</xdr:row>
      <xdr:rowOff>0</xdr:rowOff>
    </xdr:from>
    <xdr:to>
      <xdr:col>4</xdr:col>
      <xdr:colOff>1158875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7DE57BE-5EEC-4902-B512-CB81D9A25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1" y="0"/>
          <a:ext cx="12684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6" zoomScaleNormal="100" workbookViewId="0">
      <selection activeCell="N6" sqref="N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35" t="s">
        <v>0</v>
      </c>
      <c r="C1" s="136"/>
      <c r="D1" s="137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38" t="s">
        <v>318</v>
      </c>
      <c r="C2" s="139"/>
      <c r="D2" s="140"/>
      <c r="E2" s="141"/>
      <c r="F2" s="142"/>
      <c r="G2" s="142"/>
      <c r="H2" s="142"/>
      <c r="I2" s="142"/>
      <c r="J2" s="142"/>
      <c r="K2" s="143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44" t="s">
        <v>319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6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47" t="s">
        <v>78</v>
      </c>
      <c r="C6" s="148"/>
      <c r="D6" s="149">
        <f>'Bullient '!M83+OTC!H9</f>
        <v>374584070</v>
      </c>
      <c r="E6" s="150"/>
      <c r="F6" s="27"/>
      <c r="G6" s="147" t="s">
        <v>79</v>
      </c>
      <c r="H6" s="148"/>
      <c r="I6" s="149">
        <f>'Bullient '!N83+OTC!I9</f>
        <v>676728653.03000009</v>
      </c>
      <c r="J6" s="150"/>
      <c r="K6" s="28"/>
      <c r="L6" s="147" t="s">
        <v>8</v>
      </c>
      <c r="M6" s="148"/>
      <c r="N6" s="29">
        <f>'Bullient '!L83+OTC!G9</f>
        <v>726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29"/>
      <c r="L7" s="130"/>
      <c r="M7" s="131"/>
      <c r="N7" s="32"/>
    </row>
    <row r="8" spans="2:16" ht="24.95" customHeight="1">
      <c r="B8" s="132" t="s">
        <v>1</v>
      </c>
      <c r="C8" s="133"/>
      <c r="D8" s="134"/>
      <c r="E8" s="33">
        <v>980.2</v>
      </c>
      <c r="F8" s="34"/>
      <c r="G8" s="132" t="s">
        <v>5</v>
      </c>
      <c r="H8" s="133"/>
      <c r="I8" s="134"/>
      <c r="J8" s="33">
        <v>1200.82</v>
      </c>
      <c r="K8" s="128"/>
      <c r="L8" s="123"/>
      <c r="M8" s="124"/>
      <c r="N8" s="22"/>
    </row>
    <row r="9" spans="2:16" ht="24.95" customHeight="1">
      <c r="B9" s="132" t="s">
        <v>2</v>
      </c>
      <c r="C9" s="133"/>
      <c r="D9" s="134"/>
      <c r="E9" s="33">
        <v>983.31</v>
      </c>
      <c r="F9" s="35"/>
      <c r="G9" s="132" t="s">
        <v>6</v>
      </c>
      <c r="H9" s="133"/>
      <c r="I9" s="134"/>
      <c r="J9" s="33">
        <v>1194.94</v>
      </c>
      <c r="K9" s="128"/>
      <c r="L9" s="123"/>
      <c r="M9" s="124"/>
      <c r="N9" s="22"/>
    </row>
    <row r="10" spans="2:16" ht="24.95" customHeight="1">
      <c r="B10" s="125" t="s">
        <v>3</v>
      </c>
      <c r="C10" s="126"/>
      <c r="D10" s="127"/>
      <c r="E10" s="117">
        <f>((E8/E9)-1)*100</f>
        <v>-0.3162786913587734</v>
      </c>
      <c r="F10" s="35"/>
      <c r="G10" s="125" t="s">
        <v>3</v>
      </c>
      <c r="H10" s="126"/>
      <c r="I10" s="127"/>
      <c r="J10" s="121">
        <f>((J8/J9)-1)*100</f>
        <v>0.49207491589535746</v>
      </c>
      <c r="K10" s="128"/>
      <c r="L10" s="123"/>
      <c r="M10" s="124"/>
      <c r="N10" s="22"/>
    </row>
    <row r="11" spans="2:16" ht="24.95" customHeight="1">
      <c r="B11" s="125" t="s">
        <v>4</v>
      </c>
      <c r="C11" s="126"/>
      <c r="D11" s="127"/>
      <c r="E11" s="117">
        <f>E8-E9</f>
        <v>-3.1099999999999</v>
      </c>
      <c r="F11" s="25"/>
      <c r="G11" s="125" t="s">
        <v>4</v>
      </c>
      <c r="H11" s="126"/>
      <c r="I11" s="127"/>
      <c r="J11" s="121">
        <f>J8-J9</f>
        <v>5.8799999999998818</v>
      </c>
      <c r="K11" s="128"/>
      <c r="L11" s="123"/>
      <c r="M11" s="124"/>
      <c r="N11" s="22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22"/>
      <c r="L12" s="123"/>
      <c r="M12" s="124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46</v>
      </c>
      <c r="I13" s="43" t="s">
        <v>80</v>
      </c>
      <c r="J13" s="42">
        <v>13</v>
      </c>
      <c r="K13" s="128"/>
      <c r="L13" s="123"/>
      <c r="M13" s="124"/>
      <c r="N13" s="22"/>
      <c r="O13" s="36"/>
      <c r="P13" s="36"/>
    </row>
    <row r="14" spans="2:16" ht="24.95" customHeight="1">
      <c r="B14" s="41" t="s">
        <v>84</v>
      </c>
      <c r="C14" s="42">
        <v>43</v>
      </c>
      <c r="D14" s="43" t="s">
        <v>80</v>
      </c>
      <c r="E14" s="42">
        <v>1</v>
      </c>
      <c r="F14" s="34"/>
      <c r="G14" s="153" t="s">
        <v>82</v>
      </c>
      <c r="H14" s="154"/>
      <c r="I14" s="155"/>
      <c r="J14" s="42">
        <v>14</v>
      </c>
      <c r="K14" s="128"/>
      <c r="L14" s="123"/>
      <c r="M14" s="124"/>
      <c r="N14" s="22"/>
      <c r="O14" s="36"/>
      <c r="P14" s="36"/>
    </row>
    <row r="15" spans="2:16" ht="24.95" customHeight="1">
      <c r="B15" s="125" t="s">
        <v>97</v>
      </c>
      <c r="C15" s="126" t="s">
        <v>10</v>
      </c>
      <c r="D15" s="127" t="s">
        <v>10</v>
      </c>
      <c r="E15" s="42">
        <v>5</v>
      </c>
      <c r="F15" s="25"/>
      <c r="G15" s="156" t="s">
        <v>83</v>
      </c>
      <c r="H15" s="157"/>
      <c r="I15" s="158"/>
      <c r="J15" s="42">
        <v>11</v>
      </c>
      <c r="K15" s="128"/>
      <c r="L15" s="123"/>
      <c r="M15" s="124"/>
      <c r="N15" s="30"/>
      <c r="O15" s="36"/>
      <c r="P15" s="36"/>
    </row>
    <row r="16" spans="2:16" ht="24.95" customHeight="1">
      <c r="B16" s="125" t="s">
        <v>81</v>
      </c>
      <c r="C16" s="126" t="s">
        <v>11</v>
      </c>
      <c r="D16" s="127" t="s">
        <v>11</v>
      </c>
      <c r="E16" s="45">
        <v>10</v>
      </c>
      <c r="F16" s="22"/>
      <c r="G16" s="22"/>
      <c r="H16" s="22"/>
      <c r="I16" s="22"/>
      <c r="J16" s="22"/>
      <c r="K16" s="22"/>
      <c r="L16" s="22"/>
      <c r="M16" s="25"/>
      <c r="N16" s="25"/>
      <c r="O16" s="36"/>
    </row>
    <row r="17" spans="1:14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</row>
    <row r="18" spans="1:14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s="22" customFormat="1" ht="59.25" customHeight="1"/>
    <row r="21" spans="1:14" ht="39.7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 ht="38.25" customHeight="1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8.75" customHeight="1">
      <c r="A23" s="151" t="s">
        <v>12</v>
      </c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topLeftCell="A8" zoomScale="130" zoomScaleNormal="130" workbookViewId="0">
      <selection activeCell="K16" sqref="K16:K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61" t="s">
        <v>76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14" ht="36.75" customHeight="1">
      <c r="A3" s="162" t="s">
        <v>320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</row>
    <row r="4" spans="1:14" ht="21">
      <c r="A4" s="46"/>
      <c r="B4" s="46"/>
      <c r="C4" s="159" t="s">
        <v>13</v>
      </c>
      <c r="D4" s="159"/>
      <c r="E4" s="159"/>
      <c r="F4" s="159"/>
      <c r="G4" s="46"/>
      <c r="H4" s="159" t="s">
        <v>14</v>
      </c>
      <c r="I4" s="159"/>
      <c r="J4" s="159"/>
      <c r="K4" s="159"/>
    </row>
    <row r="5" spans="1:14" ht="31.5">
      <c r="A5" s="46"/>
      <c r="B5" s="46"/>
      <c r="C5" s="90" t="s">
        <v>15</v>
      </c>
      <c r="D5" s="91" t="s">
        <v>16</v>
      </c>
      <c r="E5" s="91" t="s">
        <v>17</v>
      </c>
      <c r="F5" s="92" t="s">
        <v>18</v>
      </c>
      <c r="G5" s="46"/>
      <c r="H5" s="90" t="s">
        <v>15</v>
      </c>
      <c r="I5" s="91" t="s">
        <v>16</v>
      </c>
      <c r="J5" s="91" t="s">
        <v>17</v>
      </c>
      <c r="K5" s="92" t="s">
        <v>18</v>
      </c>
    </row>
    <row r="6" spans="1:14" s="54" customFormat="1" ht="17.100000000000001" customHeight="1">
      <c r="A6" s="46"/>
      <c r="B6" s="46"/>
      <c r="C6" s="50" t="s">
        <v>284</v>
      </c>
      <c r="D6" s="51">
        <v>3</v>
      </c>
      <c r="E6" s="52">
        <v>9.09</v>
      </c>
      <c r="F6" s="53">
        <v>34184</v>
      </c>
      <c r="G6" s="46"/>
      <c r="H6" s="50" t="s">
        <v>263</v>
      </c>
      <c r="I6" s="51">
        <v>7.65</v>
      </c>
      <c r="J6" s="111">
        <v>-15</v>
      </c>
      <c r="K6" s="53">
        <v>444592</v>
      </c>
      <c r="L6" s="2"/>
      <c r="M6" s="2"/>
    </row>
    <row r="7" spans="1:14" s="54" customFormat="1" ht="17.100000000000001" customHeight="1">
      <c r="A7" s="46"/>
      <c r="B7" s="46"/>
      <c r="C7" s="50" t="s">
        <v>200</v>
      </c>
      <c r="D7" s="51">
        <v>0.32</v>
      </c>
      <c r="E7" s="52">
        <v>6.67</v>
      </c>
      <c r="F7" s="53">
        <v>76495862</v>
      </c>
      <c r="G7" s="46"/>
      <c r="H7" s="50" t="s">
        <v>311</v>
      </c>
      <c r="I7" s="51">
        <v>0.22</v>
      </c>
      <c r="J7" s="111">
        <v>-8.33</v>
      </c>
      <c r="K7" s="53">
        <v>1776793</v>
      </c>
      <c r="L7" s="2"/>
    </row>
    <row r="8" spans="1:14" s="54" customFormat="1" ht="17.100000000000001" customHeight="1">
      <c r="A8" s="46"/>
      <c r="B8" s="46"/>
      <c r="C8" s="50" t="s">
        <v>202</v>
      </c>
      <c r="D8" s="51">
        <v>0.16</v>
      </c>
      <c r="E8" s="52">
        <v>6.67</v>
      </c>
      <c r="F8" s="53">
        <v>42000160</v>
      </c>
      <c r="G8" s="46"/>
      <c r="H8" s="50" t="s">
        <v>116</v>
      </c>
      <c r="I8" s="51">
        <v>1.8</v>
      </c>
      <c r="J8" s="111">
        <v>-8.16</v>
      </c>
      <c r="K8" s="53">
        <v>483570</v>
      </c>
    </row>
    <row r="9" spans="1:14" s="54" customFormat="1" ht="17.100000000000001" customHeight="1">
      <c r="A9" s="46"/>
      <c r="B9" s="46"/>
      <c r="C9" s="50" t="s">
        <v>316</v>
      </c>
      <c r="D9" s="51">
        <v>0.75</v>
      </c>
      <c r="E9" s="52">
        <v>4.17</v>
      </c>
      <c r="F9" s="69">
        <v>285237</v>
      </c>
      <c r="G9" s="46"/>
      <c r="H9" s="50" t="s">
        <v>286</v>
      </c>
      <c r="I9" s="51">
        <v>1.05</v>
      </c>
      <c r="J9" s="111">
        <v>-5.41</v>
      </c>
      <c r="K9" s="69">
        <v>1833963</v>
      </c>
    </row>
    <row r="10" spans="1:14" s="54" customFormat="1" ht="17.100000000000001" customHeight="1">
      <c r="A10" s="46"/>
      <c r="B10" s="46"/>
      <c r="C10" s="50" t="s">
        <v>38</v>
      </c>
      <c r="D10" s="51">
        <v>1.45</v>
      </c>
      <c r="E10" s="52">
        <v>2.11</v>
      </c>
      <c r="F10" s="53">
        <v>8251436</v>
      </c>
      <c r="G10" s="46"/>
      <c r="H10" s="50" t="s">
        <v>133</v>
      </c>
      <c r="I10" s="51">
        <v>2.1800000000000002</v>
      </c>
      <c r="J10" s="111">
        <v>-4.8</v>
      </c>
      <c r="K10" s="53">
        <v>128698</v>
      </c>
    </row>
    <row r="11" spans="1:14" s="54" customFormat="1" ht="33" customHeight="1">
      <c r="A11" s="46"/>
      <c r="B11" s="46"/>
      <c r="C11" s="161" t="s">
        <v>77</v>
      </c>
      <c r="D11" s="161"/>
      <c r="E11" s="161"/>
      <c r="F11" s="161"/>
      <c r="G11" s="161"/>
      <c r="H11" s="161"/>
      <c r="I11" s="161"/>
      <c r="J11" s="161"/>
      <c r="K11" s="161"/>
    </row>
    <row r="12" spans="1:14" s="54" customFormat="1" ht="33" customHeight="1">
      <c r="A12" s="46"/>
      <c r="B12" s="46"/>
      <c r="C12" s="161"/>
      <c r="D12" s="161"/>
      <c r="E12" s="161"/>
      <c r="F12" s="161"/>
      <c r="G12" s="161"/>
      <c r="H12" s="161"/>
      <c r="I12" s="161"/>
      <c r="J12" s="161"/>
      <c r="K12" s="161"/>
    </row>
    <row r="13" spans="1:14" s="54" customFormat="1" ht="33" customHeight="1">
      <c r="A13" s="46"/>
      <c r="B13" s="46"/>
      <c r="C13" s="161"/>
      <c r="D13" s="161"/>
      <c r="E13" s="161"/>
      <c r="F13" s="161"/>
      <c r="G13" s="161"/>
      <c r="H13" s="161"/>
      <c r="I13" s="161"/>
      <c r="J13" s="161"/>
      <c r="K13" s="161"/>
    </row>
    <row r="14" spans="1:14" ht="29.25" customHeight="1">
      <c r="A14" s="46"/>
      <c r="B14" s="46"/>
      <c r="C14" s="160" t="s">
        <v>18</v>
      </c>
      <c r="D14" s="160"/>
      <c r="E14" s="160"/>
      <c r="F14" s="160"/>
      <c r="G14" s="54"/>
      <c r="H14" s="160" t="s">
        <v>7</v>
      </c>
      <c r="I14" s="160"/>
      <c r="J14" s="160"/>
      <c r="K14" s="160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0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200</v>
      </c>
      <c r="D16" s="51">
        <v>0.32</v>
      </c>
      <c r="E16" s="56">
        <v>6.67</v>
      </c>
      <c r="F16" s="53">
        <v>76495862</v>
      </c>
      <c r="G16" s="2"/>
      <c r="H16" s="50" t="s">
        <v>149</v>
      </c>
      <c r="I16" s="51">
        <v>13.4</v>
      </c>
      <c r="J16" s="56">
        <v>0.98</v>
      </c>
      <c r="K16" s="53">
        <v>278847373.69999999</v>
      </c>
    </row>
    <row r="17" spans="1:11" ht="17.100000000000001" customHeight="1">
      <c r="A17" s="46"/>
      <c r="B17" s="46"/>
      <c r="C17" s="50" t="s">
        <v>226</v>
      </c>
      <c r="D17" s="51">
        <v>0.28999999999999998</v>
      </c>
      <c r="E17" s="56">
        <v>0</v>
      </c>
      <c r="F17" s="53">
        <v>61000000</v>
      </c>
      <c r="G17" s="2"/>
      <c r="H17" s="50" t="s">
        <v>99</v>
      </c>
      <c r="I17" s="51">
        <v>1.95</v>
      </c>
      <c r="J17" s="56">
        <v>0</v>
      </c>
      <c r="K17" s="53">
        <v>83853904.599999994</v>
      </c>
    </row>
    <row r="18" spans="1:11" ht="17.100000000000001" customHeight="1">
      <c r="A18" s="46"/>
      <c r="B18" s="46"/>
      <c r="C18" s="50" t="s">
        <v>99</v>
      </c>
      <c r="D18" s="51">
        <v>1.95</v>
      </c>
      <c r="E18" s="56">
        <v>0</v>
      </c>
      <c r="F18" s="53">
        <v>43037226</v>
      </c>
      <c r="G18" s="2"/>
      <c r="H18" s="50" t="s">
        <v>256</v>
      </c>
      <c r="I18" s="51">
        <v>3.45</v>
      </c>
      <c r="J18" s="56">
        <v>0.28999999999999998</v>
      </c>
      <c r="K18" s="53">
        <v>82595550.560000002</v>
      </c>
    </row>
    <row r="19" spans="1:11" ht="17.100000000000001" customHeight="1">
      <c r="A19" s="46"/>
      <c r="B19" s="46"/>
      <c r="C19" s="50" t="s">
        <v>202</v>
      </c>
      <c r="D19" s="51">
        <v>0.16</v>
      </c>
      <c r="E19" s="56">
        <v>6.67</v>
      </c>
      <c r="F19" s="69">
        <v>42000160</v>
      </c>
      <c r="G19" s="2"/>
      <c r="H19" s="50" t="s">
        <v>297</v>
      </c>
      <c r="I19" s="51">
        <v>4.8</v>
      </c>
      <c r="J19" s="56">
        <v>0.63</v>
      </c>
      <c r="K19" s="69">
        <v>71861227.450000003</v>
      </c>
    </row>
    <row r="20" spans="1:11" ht="16.5" customHeight="1">
      <c r="A20" s="46"/>
      <c r="B20" s="46"/>
      <c r="C20" s="50" t="s">
        <v>194</v>
      </c>
      <c r="D20" s="51">
        <v>0.06</v>
      </c>
      <c r="E20" s="56">
        <v>0</v>
      </c>
      <c r="F20" s="53">
        <v>34018299</v>
      </c>
      <c r="G20" s="2"/>
      <c r="H20" s="50" t="s">
        <v>171</v>
      </c>
      <c r="I20" s="51">
        <v>2.21</v>
      </c>
      <c r="J20" s="56">
        <v>0.45</v>
      </c>
      <c r="K20" s="53">
        <v>24650093.670000002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7"/>
  <sheetViews>
    <sheetView topLeftCell="A52" zoomScale="145" zoomScaleNormal="145" workbookViewId="0">
      <selection activeCell="O60" sqref="O60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8" s="58" customFormat="1" ht="30" customHeight="1">
      <c r="A1" s="57"/>
      <c r="B1" s="174" t="s">
        <v>324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6"/>
      <c r="O1" s="64"/>
      <c r="P1" s="64"/>
      <c r="Q1" s="64"/>
      <c r="R1" s="64"/>
    </row>
    <row r="2" spans="1:18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</row>
    <row r="3" spans="1:18" ht="12.6" customHeight="1">
      <c r="A3" s="64"/>
      <c r="B3" s="186" t="s">
        <v>29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1:18" ht="12.6" customHeight="1">
      <c r="A4" s="64"/>
      <c r="B4" s="50" t="s">
        <v>200</v>
      </c>
      <c r="C4" s="65" t="s">
        <v>201</v>
      </c>
      <c r="D4" s="51">
        <v>0.3</v>
      </c>
      <c r="E4" s="51">
        <v>0.32</v>
      </c>
      <c r="F4" s="51">
        <v>0.3</v>
      </c>
      <c r="G4" s="51">
        <v>0.31</v>
      </c>
      <c r="H4" s="51">
        <v>0.28999999999999998</v>
      </c>
      <c r="I4" s="51">
        <v>0.32</v>
      </c>
      <c r="J4" s="51">
        <v>0.3</v>
      </c>
      <c r="K4" s="66">
        <v>6.67</v>
      </c>
      <c r="L4" s="67">
        <v>55</v>
      </c>
      <c r="M4" s="53">
        <v>76495862</v>
      </c>
      <c r="N4" s="53">
        <v>23476780.829999998</v>
      </c>
    </row>
    <row r="5" spans="1:18" ht="12.6" customHeight="1">
      <c r="A5" s="64"/>
      <c r="B5" s="50" t="s">
        <v>256</v>
      </c>
      <c r="C5" s="65" t="s">
        <v>257</v>
      </c>
      <c r="D5" s="51">
        <v>3.44</v>
      </c>
      <c r="E5" s="51">
        <v>3.47</v>
      </c>
      <c r="F5" s="51">
        <v>3.44</v>
      </c>
      <c r="G5" s="51">
        <v>3.45</v>
      </c>
      <c r="H5" s="51">
        <v>3.45</v>
      </c>
      <c r="I5" s="51">
        <v>3.45</v>
      </c>
      <c r="J5" s="51">
        <v>3.44</v>
      </c>
      <c r="K5" s="66">
        <v>0.28999999999999998</v>
      </c>
      <c r="L5" s="67">
        <v>68</v>
      </c>
      <c r="M5" s="53">
        <v>23946173</v>
      </c>
      <c r="N5" s="53">
        <v>82595550.560000002</v>
      </c>
    </row>
    <row r="6" spans="1:18" ht="12.6" customHeight="1">
      <c r="A6" s="64"/>
      <c r="B6" s="50" t="s">
        <v>155</v>
      </c>
      <c r="C6" s="65" t="s">
        <v>156</v>
      </c>
      <c r="D6" s="51">
        <v>0.66</v>
      </c>
      <c r="E6" s="51">
        <v>0.66</v>
      </c>
      <c r="F6" s="51">
        <v>0.66</v>
      </c>
      <c r="G6" s="51">
        <v>0.66</v>
      </c>
      <c r="H6" s="51">
        <v>0.66</v>
      </c>
      <c r="I6" s="51">
        <v>0.66</v>
      </c>
      <c r="J6" s="51">
        <v>0.66</v>
      </c>
      <c r="K6" s="66">
        <v>0</v>
      </c>
      <c r="L6" s="67">
        <v>1</v>
      </c>
      <c r="M6" s="53">
        <v>94479</v>
      </c>
      <c r="N6" s="53">
        <v>62356.14</v>
      </c>
    </row>
    <row r="7" spans="1:18" ht="12.6" customHeight="1">
      <c r="A7" s="64"/>
      <c r="B7" s="50" t="s">
        <v>279</v>
      </c>
      <c r="C7" s="65" t="s">
        <v>278</v>
      </c>
      <c r="D7" s="51">
        <v>0.24</v>
      </c>
      <c r="E7" s="51">
        <v>0.24</v>
      </c>
      <c r="F7" s="51">
        <v>0.24</v>
      </c>
      <c r="G7" s="51">
        <v>0.24</v>
      </c>
      <c r="H7" s="51">
        <v>0.23</v>
      </c>
      <c r="I7" s="51">
        <v>0.24</v>
      </c>
      <c r="J7" s="51">
        <v>0.24</v>
      </c>
      <c r="K7" s="66">
        <v>0</v>
      </c>
      <c r="L7" s="67">
        <v>5</v>
      </c>
      <c r="M7" s="53">
        <v>5414181</v>
      </c>
      <c r="N7" s="53">
        <v>1299403.44</v>
      </c>
    </row>
    <row r="8" spans="1:18" ht="12.6" customHeight="1">
      <c r="A8" s="64"/>
      <c r="B8" s="50" t="s">
        <v>226</v>
      </c>
      <c r="C8" s="65" t="s">
        <v>227</v>
      </c>
      <c r="D8" s="51">
        <v>0.28999999999999998</v>
      </c>
      <c r="E8" s="51">
        <v>0.28999999999999998</v>
      </c>
      <c r="F8" s="51">
        <v>0.28999999999999998</v>
      </c>
      <c r="G8" s="51">
        <v>0.28999999999999998</v>
      </c>
      <c r="H8" s="51">
        <v>0.28999999999999998</v>
      </c>
      <c r="I8" s="51">
        <v>0.28999999999999998</v>
      </c>
      <c r="J8" s="51">
        <v>0.28999999999999998</v>
      </c>
      <c r="K8" s="66">
        <v>0</v>
      </c>
      <c r="L8" s="67">
        <v>10</v>
      </c>
      <c r="M8" s="53">
        <v>61000000</v>
      </c>
      <c r="N8" s="53">
        <v>17690000</v>
      </c>
    </row>
    <row r="9" spans="1:18" ht="12.6" customHeight="1">
      <c r="A9" s="64"/>
      <c r="B9" s="50" t="s">
        <v>311</v>
      </c>
      <c r="C9" s="65" t="s">
        <v>310</v>
      </c>
      <c r="D9" s="51">
        <v>0.22</v>
      </c>
      <c r="E9" s="51">
        <v>0.22</v>
      </c>
      <c r="F9" s="51">
        <v>0.22</v>
      </c>
      <c r="G9" s="51">
        <v>0.22</v>
      </c>
      <c r="H9" s="51">
        <v>0.24</v>
      </c>
      <c r="I9" s="51">
        <v>0.22</v>
      </c>
      <c r="J9" s="51">
        <v>0.24</v>
      </c>
      <c r="K9" s="66">
        <v>-8.33</v>
      </c>
      <c r="L9" s="67">
        <v>1</v>
      </c>
      <c r="M9" s="53">
        <v>1776793</v>
      </c>
      <c r="N9" s="53">
        <v>390894.46</v>
      </c>
    </row>
    <row r="10" spans="1:18" ht="12.6" customHeight="1">
      <c r="A10" s="64"/>
      <c r="B10" s="50" t="s">
        <v>286</v>
      </c>
      <c r="C10" s="65" t="s">
        <v>287</v>
      </c>
      <c r="D10" s="51">
        <v>1.1000000000000001</v>
      </c>
      <c r="E10" s="51">
        <v>1.1000000000000001</v>
      </c>
      <c r="F10" s="51">
        <v>1.04</v>
      </c>
      <c r="G10" s="51">
        <v>1.05</v>
      </c>
      <c r="H10" s="51">
        <v>1.06</v>
      </c>
      <c r="I10" s="51">
        <v>1.05</v>
      </c>
      <c r="J10" s="51">
        <v>1.1100000000000001</v>
      </c>
      <c r="K10" s="66">
        <v>-5.41</v>
      </c>
      <c r="L10" s="67">
        <v>28</v>
      </c>
      <c r="M10" s="53">
        <v>1833963</v>
      </c>
      <c r="N10" s="53">
        <v>1929671.69</v>
      </c>
    </row>
    <row r="11" spans="1:18" ht="12.6" customHeight="1">
      <c r="A11" s="64"/>
      <c r="B11" s="50" t="s">
        <v>194</v>
      </c>
      <c r="C11" s="65" t="s">
        <v>195</v>
      </c>
      <c r="D11" s="51">
        <v>0.06</v>
      </c>
      <c r="E11" s="112">
        <v>0.06</v>
      </c>
      <c r="F11" s="112">
        <v>0.06</v>
      </c>
      <c r="G11" s="112">
        <v>0.06</v>
      </c>
      <c r="H11" s="51">
        <v>0.06</v>
      </c>
      <c r="I11" s="112">
        <v>0.06</v>
      </c>
      <c r="J11" s="112">
        <v>0.06</v>
      </c>
      <c r="K11" s="118">
        <v>0</v>
      </c>
      <c r="L11" s="119">
        <v>9</v>
      </c>
      <c r="M11" s="120">
        <v>34018299</v>
      </c>
      <c r="N11" s="120">
        <v>2041097.94</v>
      </c>
    </row>
    <row r="12" spans="1:18" ht="12.6" customHeight="1">
      <c r="A12" s="64"/>
      <c r="B12" s="50" t="s">
        <v>179</v>
      </c>
      <c r="C12" s="65" t="s">
        <v>180</v>
      </c>
      <c r="D12" s="51">
        <v>1.2</v>
      </c>
      <c r="E12" s="112">
        <v>1.2</v>
      </c>
      <c r="F12" s="112">
        <v>1.2</v>
      </c>
      <c r="G12" s="112">
        <v>1.2</v>
      </c>
      <c r="H12" s="99">
        <v>1.25</v>
      </c>
      <c r="I12" s="112">
        <v>1.2</v>
      </c>
      <c r="J12" s="112">
        <v>1.25</v>
      </c>
      <c r="K12" s="118">
        <v>-4</v>
      </c>
      <c r="L12" s="119">
        <v>1</v>
      </c>
      <c r="M12" s="120">
        <v>110331</v>
      </c>
      <c r="N12" s="120">
        <v>132397.20000000001</v>
      </c>
    </row>
    <row r="13" spans="1:18" ht="12.6" customHeight="1">
      <c r="A13" s="64"/>
      <c r="B13" s="50" t="s">
        <v>99</v>
      </c>
      <c r="C13" s="65" t="s">
        <v>98</v>
      </c>
      <c r="D13" s="51">
        <v>1.95</v>
      </c>
      <c r="E13" s="51">
        <v>1.96</v>
      </c>
      <c r="F13" s="51">
        <v>1.94</v>
      </c>
      <c r="G13" s="51">
        <v>1.95</v>
      </c>
      <c r="H13" s="51">
        <v>1.95</v>
      </c>
      <c r="I13" s="51">
        <v>1.95</v>
      </c>
      <c r="J13" s="51">
        <v>1.95</v>
      </c>
      <c r="K13" s="66">
        <v>0</v>
      </c>
      <c r="L13" s="67">
        <v>58</v>
      </c>
      <c r="M13" s="53">
        <v>43037226</v>
      </c>
      <c r="N13" s="53">
        <v>83853904.599999994</v>
      </c>
    </row>
    <row r="14" spans="1:18" ht="12.6" customHeight="1">
      <c r="A14" s="64"/>
      <c r="B14" s="50" t="s">
        <v>297</v>
      </c>
      <c r="C14" s="65" t="s">
        <v>296</v>
      </c>
      <c r="D14" s="51">
        <v>4.7699999999999996</v>
      </c>
      <c r="E14" s="51">
        <v>4.8</v>
      </c>
      <c r="F14" s="51">
        <v>4.75</v>
      </c>
      <c r="G14" s="51">
        <v>4.8</v>
      </c>
      <c r="H14" s="51">
        <v>4.72</v>
      </c>
      <c r="I14" s="51">
        <v>4.8</v>
      </c>
      <c r="J14" s="51">
        <v>4.7699999999999996</v>
      </c>
      <c r="K14" s="66">
        <v>0.63</v>
      </c>
      <c r="L14" s="67">
        <v>60</v>
      </c>
      <c r="M14" s="53">
        <v>14982218</v>
      </c>
      <c r="N14" s="53">
        <v>71861227.450000003</v>
      </c>
    </row>
    <row r="15" spans="1:18" ht="12.6" customHeight="1">
      <c r="A15" s="64"/>
      <c r="B15" s="50" t="s">
        <v>316</v>
      </c>
      <c r="C15" s="65" t="s">
        <v>317</v>
      </c>
      <c r="D15" s="51">
        <v>0.72</v>
      </c>
      <c r="E15" s="51">
        <v>0.75</v>
      </c>
      <c r="F15" s="51">
        <v>0.72</v>
      </c>
      <c r="G15" s="51">
        <v>0.74</v>
      </c>
      <c r="H15" s="51">
        <v>0.72</v>
      </c>
      <c r="I15" s="51">
        <v>0.75</v>
      </c>
      <c r="J15" s="51">
        <v>0.72</v>
      </c>
      <c r="K15" s="66">
        <v>4.17</v>
      </c>
      <c r="L15" s="67">
        <v>9</v>
      </c>
      <c r="M15" s="53">
        <v>285237</v>
      </c>
      <c r="N15" s="53">
        <v>211789.74</v>
      </c>
    </row>
    <row r="16" spans="1:18" ht="12.6" customHeight="1">
      <c r="A16" s="64"/>
      <c r="B16" s="166" t="s">
        <v>106</v>
      </c>
      <c r="C16" s="167"/>
      <c r="D16" s="183"/>
      <c r="E16" s="184"/>
      <c r="F16" s="184"/>
      <c r="G16" s="184"/>
      <c r="H16" s="184"/>
      <c r="I16" s="184"/>
      <c r="J16" s="184"/>
      <c r="K16" s="185"/>
      <c r="L16" s="68">
        <f>SUM(L4:L15)</f>
        <v>305</v>
      </c>
      <c r="M16" s="68">
        <f>SUM(M4:M15)</f>
        <v>262994762</v>
      </c>
      <c r="N16" s="69">
        <f>SUM(N4:N15)</f>
        <v>285545074.05000001</v>
      </c>
    </row>
    <row r="17" spans="1:14" ht="12.6" customHeight="1">
      <c r="A17" s="64"/>
      <c r="B17" s="177" t="s">
        <v>30</v>
      </c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9"/>
    </row>
    <row r="18" spans="1:14" ht="12.6" customHeight="1">
      <c r="A18" s="64"/>
      <c r="B18" s="50" t="s">
        <v>149</v>
      </c>
      <c r="C18" s="65" t="s">
        <v>150</v>
      </c>
      <c r="D18" s="71">
        <v>13.27</v>
      </c>
      <c r="E18" s="71">
        <v>13.45</v>
      </c>
      <c r="F18" s="71">
        <v>13.27</v>
      </c>
      <c r="G18" s="71">
        <v>13.34</v>
      </c>
      <c r="H18" s="71">
        <v>13.27</v>
      </c>
      <c r="I18" s="71">
        <v>13.4</v>
      </c>
      <c r="J18" s="71">
        <v>13.27</v>
      </c>
      <c r="K18" s="66">
        <v>0.98</v>
      </c>
      <c r="L18" s="72">
        <v>121</v>
      </c>
      <c r="M18" s="69">
        <v>20897808</v>
      </c>
      <c r="N18" s="69">
        <v>278847373.69999999</v>
      </c>
    </row>
    <row r="19" spans="1:14" ht="12.6" customHeight="1">
      <c r="A19" s="64"/>
      <c r="B19" s="50" t="s">
        <v>284</v>
      </c>
      <c r="C19" s="65" t="s">
        <v>285</v>
      </c>
      <c r="D19" s="71">
        <v>2.75</v>
      </c>
      <c r="E19" s="71">
        <v>3</v>
      </c>
      <c r="F19" s="71">
        <v>2.75</v>
      </c>
      <c r="G19" s="71">
        <v>2.93</v>
      </c>
      <c r="H19" s="71">
        <v>2.78</v>
      </c>
      <c r="I19" s="71">
        <v>3</v>
      </c>
      <c r="J19" s="71">
        <v>2.75</v>
      </c>
      <c r="K19" s="66">
        <v>9.09</v>
      </c>
      <c r="L19" s="72">
        <v>4</v>
      </c>
      <c r="M19" s="69">
        <v>34184</v>
      </c>
      <c r="N19" s="69">
        <v>100279.25</v>
      </c>
    </row>
    <row r="20" spans="1:14" ht="12.6" customHeight="1">
      <c r="A20" s="64"/>
      <c r="B20" s="166" t="s">
        <v>157</v>
      </c>
      <c r="C20" s="167"/>
      <c r="D20" s="183"/>
      <c r="E20" s="184"/>
      <c r="F20" s="184"/>
      <c r="G20" s="184"/>
      <c r="H20" s="184"/>
      <c r="I20" s="184"/>
      <c r="J20" s="184"/>
      <c r="K20" s="185"/>
      <c r="L20" s="70">
        <f>SUM(L18:L19)</f>
        <v>125</v>
      </c>
      <c r="M20" s="68">
        <f>SUM(M18:M19)</f>
        <v>20931992</v>
      </c>
      <c r="N20" s="53">
        <f>SUM(N18:N19)</f>
        <v>278947652.94999999</v>
      </c>
    </row>
    <row r="21" spans="1:14" ht="12.6" customHeight="1">
      <c r="A21" s="64"/>
      <c r="B21" s="177" t="s">
        <v>111</v>
      </c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9"/>
    </row>
    <row r="22" spans="1:14" ht="12.6" customHeight="1">
      <c r="A22" s="64"/>
      <c r="B22" s="50" t="s">
        <v>169</v>
      </c>
      <c r="C22" s="65" t="s">
        <v>168</v>
      </c>
      <c r="D22" s="71">
        <v>0.81</v>
      </c>
      <c r="E22" s="71">
        <v>0.81</v>
      </c>
      <c r="F22" s="71">
        <v>0.81</v>
      </c>
      <c r="G22" s="71">
        <v>0.81</v>
      </c>
      <c r="H22" s="71">
        <v>0.81</v>
      </c>
      <c r="I22" s="71">
        <v>0.81</v>
      </c>
      <c r="J22" s="71">
        <v>0.81</v>
      </c>
      <c r="K22" s="66">
        <v>0</v>
      </c>
      <c r="L22" s="72">
        <v>1</v>
      </c>
      <c r="M22" s="69">
        <v>75456</v>
      </c>
      <c r="N22" s="69">
        <v>61119.360000000001</v>
      </c>
    </row>
    <row r="23" spans="1:14" ht="12.6" customHeight="1">
      <c r="A23" s="64"/>
      <c r="B23" s="166" t="s">
        <v>260</v>
      </c>
      <c r="C23" s="167"/>
      <c r="D23" s="183"/>
      <c r="E23" s="184"/>
      <c r="F23" s="184"/>
      <c r="G23" s="184"/>
      <c r="H23" s="184"/>
      <c r="I23" s="184"/>
      <c r="J23" s="184"/>
      <c r="K23" s="185"/>
      <c r="L23" s="70">
        <f>SUM(L22:L22)</f>
        <v>1</v>
      </c>
      <c r="M23" s="68">
        <f>SUM(M22:M22)</f>
        <v>75456</v>
      </c>
      <c r="N23" s="53">
        <f>SUM(N22:N22)</f>
        <v>61119.360000000001</v>
      </c>
    </row>
    <row r="24" spans="1:14" ht="12.6" customHeight="1">
      <c r="A24" s="64"/>
      <c r="B24" s="163" t="s">
        <v>100</v>
      </c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5"/>
    </row>
    <row r="25" spans="1:14" ht="12.6" customHeight="1">
      <c r="A25" s="64"/>
      <c r="B25" s="50" t="s">
        <v>276</v>
      </c>
      <c r="C25" s="65" t="s">
        <v>277</v>
      </c>
      <c r="D25" s="71">
        <v>26</v>
      </c>
      <c r="E25" s="71">
        <v>26</v>
      </c>
      <c r="F25" s="71">
        <v>26</v>
      </c>
      <c r="G25" s="71">
        <v>26</v>
      </c>
      <c r="H25" s="71">
        <v>26</v>
      </c>
      <c r="I25" s="71">
        <v>26</v>
      </c>
      <c r="J25" s="71">
        <v>26</v>
      </c>
      <c r="K25" s="56">
        <v>0</v>
      </c>
      <c r="L25" s="93">
        <v>8</v>
      </c>
      <c r="M25" s="69">
        <v>150191</v>
      </c>
      <c r="N25" s="69">
        <v>3904966</v>
      </c>
    </row>
    <row r="26" spans="1:14" ht="12.6" customHeight="1">
      <c r="A26" s="64"/>
      <c r="B26" s="50" t="s">
        <v>240</v>
      </c>
      <c r="C26" s="65" t="s">
        <v>241</v>
      </c>
      <c r="D26" s="71">
        <v>4.4000000000000004</v>
      </c>
      <c r="E26" s="71">
        <v>4.4000000000000004</v>
      </c>
      <c r="F26" s="71">
        <v>4.25</v>
      </c>
      <c r="G26" s="71">
        <v>4.3099999999999996</v>
      </c>
      <c r="H26" s="71">
        <v>4.1399999999999997</v>
      </c>
      <c r="I26" s="71">
        <v>4.25</v>
      </c>
      <c r="J26" s="71">
        <v>4.2</v>
      </c>
      <c r="K26" s="56">
        <v>1.19</v>
      </c>
      <c r="L26" s="101">
        <v>6</v>
      </c>
      <c r="M26" s="69">
        <v>70000</v>
      </c>
      <c r="N26" s="69">
        <v>302000</v>
      </c>
    </row>
    <row r="27" spans="1:14" ht="12.6" customHeight="1">
      <c r="A27" s="64"/>
      <c r="B27" s="50" t="s">
        <v>113</v>
      </c>
      <c r="C27" s="65" t="s">
        <v>112</v>
      </c>
      <c r="D27" s="71">
        <v>7.77</v>
      </c>
      <c r="E27" s="99">
        <v>7.77</v>
      </c>
      <c r="F27" s="99">
        <v>7.77</v>
      </c>
      <c r="G27" s="99">
        <v>7.77</v>
      </c>
      <c r="H27" s="99">
        <v>7.65</v>
      </c>
      <c r="I27" s="99">
        <v>7.77</v>
      </c>
      <c r="J27" s="99">
        <v>7.77</v>
      </c>
      <c r="K27" s="100">
        <v>0</v>
      </c>
      <c r="L27" s="101">
        <v>6</v>
      </c>
      <c r="M27" s="102">
        <v>198162</v>
      </c>
      <c r="N27" s="102">
        <v>1539718.74</v>
      </c>
    </row>
    <row r="28" spans="1:14" ht="12.6" customHeight="1">
      <c r="A28" s="64"/>
      <c r="B28" s="50" t="s">
        <v>188</v>
      </c>
      <c r="C28" s="65" t="s">
        <v>189</v>
      </c>
      <c r="D28" s="71">
        <v>3.6</v>
      </c>
      <c r="E28" s="71">
        <v>3.6</v>
      </c>
      <c r="F28" s="71">
        <v>3.55</v>
      </c>
      <c r="G28" s="71">
        <v>3.58</v>
      </c>
      <c r="H28" s="71">
        <v>3.6</v>
      </c>
      <c r="I28" s="71">
        <v>3.55</v>
      </c>
      <c r="J28" s="71">
        <v>3.6</v>
      </c>
      <c r="K28" s="66">
        <v>-1.39</v>
      </c>
      <c r="L28" s="72">
        <v>6</v>
      </c>
      <c r="M28" s="69">
        <v>550000</v>
      </c>
      <c r="N28" s="69">
        <v>1967500</v>
      </c>
    </row>
    <row r="29" spans="1:14" ht="12.6" customHeight="1">
      <c r="A29" s="64"/>
      <c r="B29" s="50" t="s">
        <v>250</v>
      </c>
      <c r="C29" s="65" t="s">
        <v>251</v>
      </c>
      <c r="D29" s="71">
        <v>0.75</v>
      </c>
      <c r="E29" s="112">
        <v>0.75</v>
      </c>
      <c r="F29" s="112">
        <v>0.75</v>
      </c>
      <c r="G29" s="112">
        <v>0.75</v>
      </c>
      <c r="H29" s="71">
        <v>0.75</v>
      </c>
      <c r="I29" s="112">
        <v>0.75</v>
      </c>
      <c r="J29" s="112">
        <v>0.75</v>
      </c>
      <c r="K29" s="118">
        <v>0</v>
      </c>
      <c r="L29" s="119">
        <v>1</v>
      </c>
      <c r="M29" s="120">
        <v>125000</v>
      </c>
      <c r="N29" s="120">
        <v>93750</v>
      </c>
    </row>
    <row r="30" spans="1:14" ht="12.6" customHeight="1">
      <c r="A30" s="64"/>
      <c r="B30" s="166" t="s">
        <v>107</v>
      </c>
      <c r="C30" s="167"/>
      <c r="D30" s="168"/>
      <c r="E30" s="169"/>
      <c r="F30" s="169"/>
      <c r="G30" s="169"/>
      <c r="H30" s="169"/>
      <c r="I30" s="169"/>
      <c r="J30" s="169"/>
      <c r="K30" s="170"/>
      <c r="L30" s="73">
        <f>SUM(L25:L29)</f>
        <v>27</v>
      </c>
      <c r="M30" s="73">
        <f>SUM(M25:M29)</f>
        <v>1093353</v>
      </c>
      <c r="N30" s="73">
        <f>SUM(N25:N29)</f>
        <v>7807934.7400000002</v>
      </c>
    </row>
    <row r="31" spans="1:14" ht="12.6" customHeight="1">
      <c r="A31" s="64"/>
      <c r="B31" s="163" t="s">
        <v>101</v>
      </c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5"/>
    </row>
    <row r="32" spans="1:14" ht="12.6" customHeight="1">
      <c r="A32" s="64"/>
      <c r="B32" s="50" t="s">
        <v>165</v>
      </c>
      <c r="C32" s="65" t="s">
        <v>166</v>
      </c>
      <c r="D32" s="71">
        <v>5.7</v>
      </c>
      <c r="E32" s="71">
        <v>5.75</v>
      </c>
      <c r="F32" s="71">
        <v>5.7</v>
      </c>
      <c r="G32" s="71">
        <v>5.75</v>
      </c>
      <c r="H32" s="71">
        <v>5.71</v>
      </c>
      <c r="I32" s="71">
        <v>5.75</v>
      </c>
      <c r="J32" s="71">
        <v>5.7</v>
      </c>
      <c r="K32" s="66">
        <v>0.88</v>
      </c>
      <c r="L32" s="72">
        <v>27</v>
      </c>
      <c r="M32" s="69">
        <v>2700211</v>
      </c>
      <c r="N32" s="69">
        <v>15525054.91</v>
      </c>
    </row>
    <row r="33" spans="1:18" ht="12.6" customHeight="1">
      <c r="A33" s="64"/>
      <c r="B33" s="50" t="s">
        <v>116</v>
      </c>
      <c r="C33" s="65" t="s">
        <v>117</v>
      </c>
      <c r="D33" s="71">
        <v>1.96</v>
      </c>
      <c r="E33" s="71">
        <v>1.96</v>
      </c>
      <c r="F33" s="71">
        <v>1.8</v>
      </c>
      <c r="G33" s="71">
        <v>1.9</v>
      </c>
      <c r="H33" s="71">
        <v>1.96</v>
      </c>
      <c r="I33" s="71">
        <v>1.8</v>
      </c>
      <c r="J33" s="71">
        <v>1.96</v>
      </c>
      <c r="K33" s="66">
        <v>-8.16</v>
      </c>
      <c r="L33" s="72">
        <v>14</v>
      </c>
      <c r="M33" s="69">
        <v>483570</v>
      </c>
      <c r="N33" s="69">
        <v>918834.32</v>
      </c>
    </row>
    <row r="34" spans="1:18" ht="12.6" customHeight="1">
      <c r="A34" s="64"/>
      <c r="B34" s="50" t="s">
        <v>232</v>
      </c>
      <c r="C34" s="65" t="s">
        <v>233</v>
      </c>
      <c r="D34" s="71">
        <v>1.28</v>
      </c>
      <c r="E34" s="71">
        <v>1.28</v>
      </c>
      <c r="F34" s="71">
        <v>1.28</v>
      </c>
      <c r="G34" s="71">
        <v>1.28</v>
      </c>
      <c r="H34" s="71">
        <v>1.28</v>
      </c>
      <c r="I34" s="71">
        <v>1.28</v>
      </c>
      <c r="J34" s="71">
        <v>1.28</v>
      </c>
      <c r="K34" s="66">
        <v>0</v>
      </c>
      <c r="L34" s="72">
        <v>3</v>
      </c>
      <c r="M34" s="69">
        <v>60000</v>
      </c>
      <c r="N34" s="69">
        <v>76800</v>
      </c>
    </row>
    <row r="35" spans="1:18" ht="12.6" customHeight="1">
      <c r="A35" s="64"/>
      <c r="B35" s="50" t="s">
        <v>171</v>
      </c>
      <c r="C35" s="65" t="s">
        <v>170</v>
      </c>
      <c r="D35" s="71">
        <v>2.2000000000000002</v>
      </c>
      <c r="E35" s="71">
        <v>2.27</v>
      </c>
      <c r="F35" s="71">
        <v>2.2000000000000002</v>
      </c>
      <c r="G35" s="71">
        <v>2.2200000000000002</v>
      </c>
      <c r="H35" s="71">
        <v>2.2000000000000002</v>
      </c>
      <c r="I35" s="71">
        <v>2.21</v>
      </c>
      <c r="J35" s="71">
        <v>2.2000000000000002</v>
      </c>
      <c r="K35" s="66">
        <v>0.45</v>
      </c>
      <c r="L35" s="72">
        <v>32</v>
      </c>
      <c r="M35" s="69">
        <v>11102440</v>
      </c>
      <c r="N35" s="69">
        <v>24650093.670000002</v>
      </c>
    </row>
    <row r="36" spans="1:18" ht="12.6" customHeight="1">
      <c r="A36" s="64"/>
      <c r="B36" s="50" t="s">
        <v>230</v>
      </c>
      <c r="C36" s="65" t="s">
        <v>231</v>
      </c>
      <c r="D36" s="71">
        <v>5.7</v>
      </c>
      <c r="E36" s="71">
        <v>5.9</v>
      </c>
      <c r="F36" s="71">
        <v>5.7</v>
      </c>
      <c r="G36" s="71">
        <v>5.86</v>
      </c>
      <c r="H36" s="71">
        <v>5.7</v>
      </c>
      <c r="I36" s="71">
        <v>5.8</v>
      </c>
      <c r="J36" s="71">
        <v>5.7</v>
      </c>
      <c r="K36" s="66">
        <v>1.75</v>
      </c>
      <c r="L36" s="72">
        <v>11</v>
      </c>
      <c r="M36" s="69">
        <v>805932</v>
      </c>
      <c r="N36" s="69">
        <v>4723525.18</v>
      </c>
    </row>
    <row r="37" spans="1:18" ht="12.6" customHeight="1">
      <c r="A37" s="64"/>
      <c r="B37" s="166" t="s">
        <v>108</v>
      </c>
      <c r="C37" s="167"/>
      <c r="D37" s="168"/>
      <c r="E37" s="169"/>
      <c r="F37" s="169"/>
      <c r="G37" s="169"/>
      <c r="H37" s="169"/>
      <c r="I37" s="169"/>
      <c r="J37" s="169"/>
      <c r="K37" s="170"/>
      <c r="L37" s="73">
        <f>SUM(L32:L36)</f>
        <v>87</v>
      </c>
      <c r="M37" s="73">
        <f>SUM(M32:M36)</f>
        <v>15152153</v>
      </c>
      <c r="N37" s="73">
        <f>SUM(N32:N36)</f>
        <v>45894308.080000006</v>
      </c>
    </row>
    <row r="38" spans="1:18" ht="12.6" customHeight="1">
      <c r="A38" s="64"/>
      <c r="B38" s="163" t="s">
        <v>31</v>
      </c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5"/>
    </row>
    <row r="39" spans="1:18" ht="12.6" customHeight="1">
      <c r="A39" s="64"/>
      <c r="B39" s="50" t="s">
        <v>312</v>
      </c>
      <c r="C39" s="65" t="s">
        <v>313</v>
      </c>
      <c r="D39" s="71">
        <v>100</v>
      </c>
      <c r="E39" s="99">
        <v>100</v>
      </c>
      <c r="F39" s="99">
        <v>100</v>
      </c>
      <c r="G39" s="99">
        <v>100</v>
      </c>
      <c r="H39" s="99">
        <v>100</v>
      </c>
      <c r="I39" s="99">
        <v>100</v>
      </c>
      <c r="J39" s="99">
        <v>100</v>
      </c>
      <c r="K39" s="100">
        <v>0</v>
      </c>
      <c r="L39" s="101">
        <v>2</v>
      </c>
      <c r="M39" s="102">
        <v>20000</v>
      </c>
      <c r="N39" s="102">
        <v>2000000</v>
      </c>
    </row>
    <row r="40" spans="1:18" ht="12.6" customHeight="1">
      <c r="A40" s="64"/>
      <c r="B40" s="50" t="s">
        <v>138</v>
      </c>
      <c r="C40" s="65" t="s">
        <v>137</v>
      </c>
      <c r="D40" s="71">
        <v>9.4499999999999993</v>
      </c>
      <c r="E40" s="99">
        <v>9.4499999999999993</v>
      </c>
      <c r="F40" s="99">
        <v>9.4499999999999993</v>
      </c>
      <c r="G40" s="99">
        <v>9.4499999999999993</v>
      </c>
      <c r="H40" s="99">
        <v>9.35</v>
      </c>
      <c r="I40" s="99">
        <v>9.4499999999999993</v>
      </c>
      <c r="J40" s="99">
        <v>9.35</v>
      </c>
      <c r="K40" s="100">
        <v>1.07</v>
      </c>
      <c r="L40" s="101">
        <v>10</v>
      </c>
      <c r="M40" s="102">
        <v>300000</v>
      </c>
      <c r="N40" s="102">
        <v>2835000</v>
      </c>
    </row>
    <row r="41" spans="1:18" ht="12.6" customHeight="1">
      <c r="A41" s="64"/>
      <c r="B41" s="50" t="s">
        <v>254</v>
      </c>
      <c r="C41" s="65" t="s">
        <v>255</v>
      </c>
      <c r="D41" s="71">
        <v>9.24</v>
      </c>
      <c r="E41" s="99">
        <v>9.24</v>
      </c>
      <c r="F41" s="99">
        <v>9.2200000000000006</v>
      </c>
      <c r="G41" s="99">
        <v>9.23</v>
      </c>
      <c r="H41" s="99">
        <v>9.24</v>
      </c>
      <c r="I41" s="99">
        <v>9.2200000000000006</v>
      </c>
      <c r="J41" s="99">
        <v>9.24</v>
      </c>
      <c r="K41" s="100">
        <v>-0.22</v>
      </c>
      <c r="L41" s="101">
        <v>3</v>
      </c>
      <c r="M41" s="102">
        <v>11000</v>
      </c>
      <c r="N41" s="102">
        <v>101573.78</v>
      </c>
    </row>
    <row r="42" spans="1:18" ht="12.6" customHeight="1">
      <c r="A42" s="64"/>
      <c r="B42" s="166" t="s">
        <v>109</v>
      </c>
      <c r="C42" s="167"/>
      <c r="D42" s="180"/>
      <c r="E42" s="181"/>
      <c r="F42" s="181"/>
      <c r="G42" s="181"/>
      <c r="H42" s="181"/>
      <c r="I42" s="181"/>
      <c r="J42" s="181"/>
      <c r="K42" s="182"/>
      <c r="L42" s="72">
        <f>SUM(L39:L41)</f>
        <v>15</v>
      </c>
      <c r="M42" s="69">
        <f>SUM(M39:M41)</f>
        <v>331000</v>
      </c>
      <c r="N42" s="69">
        <f>SUM(N39:N41)</f>
        <v>4936573.78</v>
      </c>
    </row>
    <row r="43" spans="1:18" ht="12.6" customHeight="1">
      <c r="A43" s="64"/>
      <c r="B43" s="177" t="s">
        <v>102</v>
      </c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9"/>
    </row>
    <row r="44" spans="1:18" ht="12.6" customHeight="1">
      <c r="A44" s="64"/>
      <c r="B44" s="50" t="s">
        <v>263</v>
      </c>
      <c r="C44" s="65" t="s">
        <v>262</v>
      </c>
      <c r="D44" s="71">
        <v>9</v>
      </c>
      <c r="E44" s="71">
        <v>9</v>
      </c>
      <c r="F44" s="71">
        <v>7.65</v>
      </c>
      <c r="G44" s="71">
        <v>8.2100000000000009</v>
      </c>
      <c r="H44" s="71">
        <v>8.8000000000000007</v>
      </c>
      <c r="I44" s="71">
        <v>7.65</v>
      </c>
      <c r="J44" s="71">
        <v>9</v>
      </c>
      <c r="K44" s="66">
        <v>-15</v>
      </c>
      <c r="L44" s="72">
        <v>14</v>
      </c>
      <c r="M44" s="69">
        <v>444592</v>
      </c>
      <c r="N44" s="69">
        <v>3650393</v>
      </c>
    </row>
    <row r="45" spans="1:18" ht="12.6" customHeight="1">
      <c r="A45" s="64"/>
      <c r="B45" s="166" t="s">
        <v>261</v>
      </c>
      <c r="C45" s="167"/>
      <c r="D45" s="180"/>
      <c r="E45" s="181"/>
      <c r="F45" s="181"/>
      <c r="G45" s="181"/>
      <c r="H45" s="181"/>
      <c r="I45" s="181"/>
      <c r="J45" s="181"/>
      <c r="K45" s="182"/>
      <c r="L45" s="72">
        <f>SUM(L44:L44)</f>
        <v>14</v>
      </c>
      <c r="M45" s="69">
        <f>SUM(M44:M44)</f>
        <v>444592</v>
      </c>
      <c r="N45" s="69">
        <f>SUM(N44:N44)</f>
        <v>3650393</v>
      </c>
    </row>
    <row r="46" spans="1:18" s="58" customFormat="1" ht="12.6" customHeight="1">
      <c r="B46" s="74" t="s">
        <v>32</v>
      </c>
      <c r="C46" s="171"/>
      <c r="D46" s="172"/>
      <c r="E46" s="172"/>
      <c r="F46" s="172"/>
      <c r="G46" s="172"/>
      <c r="H46" s="172"/>
      <c r="I46" s="172"/>
      <c r="J46" s="172"/>
      <c r="K46" s="173"/>
      <c r="L46" s="75">
        <f>L45+L42+L37+L30+L23+L20+L16</f>
        <v>574</v>
      </c>
      <c r="M46" s="75">
        <f>M45+M42+M37+M30+M23+M20+M16</f>
        <v>301023308</v>
      </c>
      <c r="N46" s="75">
        <f>N45+N42+N37+N30+N23+N20+N16</f>
        <v>626843055.96000004</v>
      </c>
      <c r="O46" s="64"/>
      <c r="P46" s="64"/>
      <c r="Q46" s="64"/>
      <c r="R46" s="64"/>
    </row>
    <row r="47" spans="1:18" s="58" customFormat="1" ht="30" customHeight="1">
      <c r="A47" s="57"/>
      <c r="B47" s="174" t="s">
        <v>322</v>
      </c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6"/>
      <c r="O47" s="64"/>
      <c r="P47" s="64"/>
      <c r="Q47" s="64"/>
      <c r="R47" s="64"/>
    </row>
    <row r="48" spans="1:18" s="58" customFormat="1" ht="48" customHeight="1">
      <c r="B48" s="59" t="s">
        <v>15</v>
      </c>
      <c r="C48" s="60" t="s">
        <v>20</v>
      </c>
      <c r="D48" s="60" t="s">
        <v>21</v>
      </c>
      <c r="E48" s="60" t="s">
        <v>22</v>
      </c>
      <c r="F48" s="60" t="s">
        <v>23</v>
      </c>
      <c r="G48" s="60" t="s">
        <v>24</v>
      </c>
      <c r="H48" s="60" t="s">
        <v>25</v>
      </c>
      <c r="I48" s="60" t="s">
        <v>19</v>
      </c>
      <c r="J48" s="60" t="s">
        <v>26</v>
      </c>
      <c r="K48" s="61" t="s">
        <v>27</v>
      </c>
      <c r="L48" s="62" t="s">
        <v>28</v>
      </c>
      <c r="M48" s="62" t="s">
        <v>18</v>
      </c>
      <c r="N48" s="63" t="s">
        <v>7</v>
      </c>
      <c r="O48" s="64"/>
      <c r="P48" s="64"/>
      <c r="Q48" s="64"/>
      <c r="R48" s="64"/>
    </row>
    <row r="49" spans="1:18" ht="12.95" customHeight="1">
      <c r="A49" s="64"/>
      <c r="B49" s="186" t="s">
        <v>29</v>
      </c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8"/>
    </row>
    <row r="50" spans="1:18" s="58" customFormat="1" ht="12.95" customHeight="1">
      <c r="B50" s="50" t="s">
        <v>293</v>
      </c>
      <c r="C50" s="65" t="s">
        <v>292</v>
      </c>
      <c r="D50" s="71">
        <v>0.2</v>
      </c>
      <c r="E50" s="112">
        <v>0.2</v>
      </c>
      <c r="F50" s="112">
        <v>0.2</v>
      </c>
      <c r="G50" s="112">
        <v>0.2</v>
      </c>
      <c r="H50" s="112">
        <v>0.24</v>
      </c>
      <c r="I50" s="112">
        <v>0.2</v>
      </c>
      <c r="J50" s="112">
        <v>0.2</v>
      </c>
      <c r="K50" s="118">
        <v>0</v>
      </c>
      <c r="L50" s="119">
        <v>2</v>
      </c>
      <c r="M50" s="120">
        <v>120000</v>
      </c>
      <c r="N50" s="120">
        <v>24000</v>
      </c>
      <c r="O50" s="64"/>
      <c r="P50" s="64"/>
      <c r="Q50" s="64"/>
      <c r="R50" s="64"/>
    </row>
    <row r="51" spans="1:18" s="58" customFormat="1" ht="12.95" customHeight="1">
      <c r="B51" s="50" t="s">
        <v>248</v>
      </c>
      <c r="C51" s="65" t="s">
        <v>249</v>
      </c>
      <c r="D51" s="71">
        <v>0.6</v>
      </c>
      <c r="E51" s="112">
        <v>0.6</v>
      </c>
      <c r="F51" s="112">
        <v>0.6</v>
      </c>
      <c r="G51" s="112">
        <v>0.6</v>
      </c>
      <c r="H51" s="112">
        <v>0.6</v>
      </c>
      <c r="I51" s="112">
        <v>0.6</v>
      </c>
      <c r="J51" s="112">
        <v>0.6</v>
      </c>
      <c r="K51" s="118">
        <v>0</v>
      </c>
      <c r="L51" s="119">
        <v>2</v>
      </c>
      <c r="M51" s="120">
        <v>45006</v>
      </c>
      <c r="N51" s="120">
        <v>27003.599999999999</v>
      </c>
      <c r="O51" s="64"/>
      <c r="P51" s="64"/>
      <c r="Q51" s="64"/>
      <c r="R51" s="64"/>
    </row>
    <row r="52" spans="1:18" s="58" customFormat="1" ht="12.95" customHeight="1">
      <c r="B52" s="166" t="s">
        <v>106</v>
      </c>
      <c r="C52" s="167"/>
      <c r="D52" s="168"/>
      <c r="E52" s="169"/>
      <c r="F52" s="169"/>
      <c r="G52" s="169"/>
      <c r="H52" s="169"/>
      <c r="I52" s="169"/>
      <c r="J52" s="169"/>
      <c r="K52" s="170"/>
      <c r="L52" s="68">
        <f>SUM(L50:L51)</f>
        <v>4</v>
      </c>
      <c r="M52" s="68">
        <f>SUM(M50:M51)</f>
        <v>165006</v>
      </c>
      <c r="N52" s="69">
        <f>SUM(N50:N51)</f>
        <v>51003.6</v>
      </c>
      <c r="O52" s="64"/>
      <c r="P52" s="64"/>
      <c r="Q52" s="64"/>
      <c r="R52" s="64"/>
    </row>
    <row r="53" spans="1:18" ht="12.95" customHeight="1">
      <c r="A53" s="64"/>
      <c r="B53" s="163" t="s">
        <v>101</v>
      </c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5"/>
    </row>
    <row r="54" spans="1:18" s="58" customFormat="1" ht="12.95" customHeight="1">
      <c r="B54" s="50" t="s">
        <v>35</v>
      </c>
      <c r="C54" s="65" t="s">
        <v>36</v>
      </c>
      <c r="D54" s="71">
        <v>3.05</v>
      </c>
      <c r="E54" s="71">
        <v>3.05</v>
      </c>
      <c r="F54" s="71">
        <v>3</v>
      </c>
      <c r="G54" s="71">
        <v>3.01</v>
      </c>
      <c r="H54" s="71">
        <v>3.05</v>
      </c>
      <c r="I54" s="71">
        <v>3</v>
      </c>
      <c r="J54" s="71">
        <v>3.05</v>
      </c>
      <c r="K54" s="66">
        <v>-1.64</v>
      </c>
      <c r="L54" s="72">
        <v>29</v>
      </c>
      <c r="M54" s="69">
        <v>2957693</v>
      </c>
      <c r="N54" s="69">
        <v>8888379.0199999996</v>
      </c>
      <c r="O54" s="64"/>
      <c r="P54" s="64"/>
      <c r="Q54" s="64"/>
      <c r="R54" s="64"/>
    </row>
    <row r="55" spans="1:18" ht="12.95" customHeight="1">
      <c r="A55" s="64"/>
      <c r="B55" s="166" t="s">
        <v>108</v>
      </c>
      <c r="C55" s="167"/>
      <c r="D55" s="168"/>
      <c r="E55" s="169"/>
      <c r="F55" s="169"/>
      <c r="G55" s="169"/>
      <c r="H55" s="169"/>
      <c r="I55" s="169"/>
      <c r="J55" s="169"/>
      <c r="K55" s="170"/>
      <c r="L55" s="73">
        <f>SUM(L54:L54)</f>
        <v>29</v>
      </c>
      <c r="M55" s="73">
        <f>SUM(M54:M54)</f>
        <v>2957693</v>
      </c>
      <c r="N55" s="73">
        <f>SUM(N54:N54)</f>
        <v>8888379.0199999996</v>
      </c>
    </row>
    <row r="56" spans="1:18" ht="12.95" customHeight="1">
      <c r="A56" s="64"/>
      <c r="B56" s="163" t="s">
        <v>31</v>
      </c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5"/>
    </row>
    <row r="57" spans="1:18" ht="12.95" customHeight="1">
      <c r="A57" s="64"/>
      <c r="B57" s="50" t="s">
        <v>181</v>
      </c>
      <c r="C57" s="65" t="s">
        <v>182</v>
      </c>
      <c r="D57" s="99">
        <v>34.5</v>
      </c>
      <c r="E57" s="99">
        <v>34.5</v>
      </c>
      <c r="F57" s="99">
        <v>34</v>
      </c>
      <c r="G57" s="99">
        <v>34.39</v>
      </c>
      <c r="H57" s="99">
        <v>34</v>
      </c>
      <c r="I57" s="99">
        <v>34</v>
      </c>
      <c r="J57" s="99">
        <v>34</v>
      </c>
      <c r="K57" s="100">
        <v>0</v>
      </c>
      <c r="L57" s="101">
        <v>4</v>
      </c>
      <c r="M57" s="102">
        <v>22000</v>
      </c>
      <c r="N57" s="102">
        <v>756500</v>
      </c>
    </row>
    <row r="58" spans="1:18" ht="12.95" customHeight="1">
      <c r="A58" s="64"/>
      <c r="B58" s="166" t="s">
        <v>109</v>
      </c>
      <c r="C58" s="167"/>
      <c r="D58" s="168"/>
      <c r="E58" s="169"/>
      <c r="F58" s="169"/>
      <c r="G58" s="169"/>
      <c r="H58" s="169"/>
      <c r="I58" s="169"/>
      <c r="J58" s="169"/>
      <c r="K58" s="170"/>
      <c r="L58" s="73">
        <f>SUM(L57)</f>
        <v>4</v>
      </c>
      <c r="M58" s="73">
        <f>SUM(M57)</f>
        <v>22000</v>
      </c>
      <c r="N58" s="73">
        <f>SUM(N57)</f>
        <v>756500</v>
      </c>
    </row>
    <row r="59" spans="1:18" s="58" customFormat="1" ht="12.95" customHeight="1">
      <c r="B59" s="74" t="s">
        <v>167</v>
      </c>
      <c r="C59" s="171"/>
      <c r="D59" s="172"/>
      <c r="E59" s="172"/>
      <c r="F59" s="172"/>
      <c r="G59" s="172"/>
      <c r="H59" s="172"/>
      <c r="I59" s="172"/>
      <c r="J59" s="172"/>
      <c r="K59" s="173"/>
      <c r="L59" s="75">
        <f>L55+L52+L58</f>
        <v>37</v>
      </c>
      <c r="M59" s="75">
        <f>M55+M52+M58</f>
        <v>3144699</v>
      </c>
      <c r="N59" s="75">
        <f>N55+N52+N58</f>
        <v>9695882.6199999992</v>
      </c>
      <c r="O59" s="64"/>
      <c r="P59" s="64"/>
      <c r="Q59" s="64"/>
      <c r="R59" s="64"/>
    </row>
    <row r="60" spans="1:18" s="58" customFormat="1" ht="30" customHeight="1">
      <c r="A60" s="57"/>
      <c r="B60" s="174" t="s">
        <v>323</v>
      </c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6"/>
      <c r="O60" s="64"/>
      <c r="P60" s="64"/>
      <c r="Q60" s="64"/>
      <c r="R60" s="64"/>
    </row>
    <row r="61" spans="1:18" s="58" customFormat="1" ht="48" customHeight="1">
      <c r="B61" s="59" t="s">
        <v>15</v>
      </c>
      <c r="C61" s="60" t="s">
        <v>20</v>
      </c>
      <c r="D61" s="60" t="s">
        <v>21</v>
      </c>
      <c r="E61" s="60" t="s">
        <v>22</v>
      </c>
      <c r="F61" s="60" t="s">
        <v>23</v>
      </c>
      <c r="G61" s="60" t="s">
        <v>24</v>
      </c>
      <c r="H61" s="60" t="s">
        <v>25</v>
      </c>
      <c r="I61" s="60" t="s">
        <v>19</v>
      </c>
      <c r="J61" s="60" t="s">
        <v>26</v>
      </c>
      <c r="K61" s="61" t="s">
        <v>27</v>
      </c>
      <c r="L61" s="62" t="s">
        <v>28</v>
      </c>
      <c r="M61" s="62" t="s">
        <v>18</v>
      </c>
      <c r="N61" s="63" t="s">
        <v>7</v>
      </c>
      <c r="O61" s="64"/>
      <c r="P61" s="64"/>
      <c r="Q61" s="64"/>
      <c r="R61" s="64"/>
    </row>
    <row r="62" spans="1:18" ht="12.95" customHeight="1">
      <c r="A62" s="64"/>
      <c r="B62" s="163" t="s">
        <v>29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5"/>
    </row>
    <row r="63" spans="1:18" ht="12.95" customHeight="1">
      <c r="A63" s="64"/>
      <c r="B63" s="50" t="s">
        <v>202</v>
      </c>
      <c r="C63" s="65" t="s">
        <v>203</v>
      </c>
      <c r="D63" s="99">
        <v>0.15</v>
      </c>
      <c r="E63" s="71">
        <v>0.16</v>
      </c>
      <c r="F63" s="71">
        <v>0.15</v>
      </c>
      <c r="G63" s="71">
        <v>0.15</v>
      </c>
      <c r="H63" s="71">
        <v>0.15</v>
      </c>
      <c r="I63" s="71">
        <v>0.16</v>
      </c>
      <c r="J63" s="71">
        <v>0.15</v>
      </c>
      <c r="K63" s="66">
        <v>6.67</v>
      </c>
      <c r="L63" s="72">
        <v>47</v>
      </c>
      <c r="M63" s="69">
        <v>42000160</v>
      </c>
      <c r="N63" s="69">
        <v>6380024</v>
      </c>
    </row>
    <row r="64" spans="1:18" ht="12.95" customHeight="1">
      <c r="A64" s="64"/>
      <c r="B64" s="50" t="s">
        <v>268</v>
      </c>
      <c r="C64" s="65" t="s">
        <v>269</v>
      </c>
      <c r="D64" s="71">
        <v>0.05</v>
      </c>
      <c r="E64" s="71">
        <v>0.05</v>
      </c>
      <c r="F64" s="71">
        <v>0.05</v>
      </c>
      <c r="G64" s="71">
        <v>0.05</v>
      </c>
      <c r="H64" s="71">
        <v>0.05</v>
      </c>
      <c r="I64" s="71">
        <v>0.05</v>
      </c>
      <c r="J64" s="71">
        <v>0.05</v>
      </c>
      <c r="K64" s="66">
        <v>0</v>
      </c>
      <c r="L64" s="72">
        <v>1</v>
      </c>
      <c r="M64" s="69">
        <v>3976143</v>
      </c>
      <c r="N64" s="69">
        <v>198807.15</v>
      </c>
    </row>
    <row r="65" spans="1:14" ht="12.95" customHeight="1">
      <c r="A65" s="64"/>
      <c r="B65" s="166" t="s">
        <v>106</v>
      </c>
      <c r="C65" s="167"/>
      <c r="D65" s="168"/>
      <c r="E65" s="169"/>
      <c r="F65" s="169"/>
      <c r="G65" s="169"/>
      <c r="H65" s="169"/>
      <c r="I65" s="169"/>
      <c r="J65" s="169"/>
      <c r="K65" s="170"/>
      <c r="L65" s="73">
        <f>SUM(L63:L64)</f>
        <v>48</v>
      </c>
      <c r="M65" s="73">
        <f>SUM(M63:M64)</f>
        <v>45976303</v>
      </c>
      <c r="N65" s="73">
        <f>SUM(N63:N64)</f>
        <v>6578831.1500000004</v>
      </c>
    </row>
    <row r="66" spans="1:14" ht="12.95" customHeight="1">
      <c r="A66" s="64"/>
      <c r="B66" s="163" t="s">
        <v>100</v>
      </c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5"/>
    </row>
    <row r="67" spans="1:14" ht="12.95" customHeight="1">
      <c r="A67" s="64"/>
      <c r="B67" s="50" t="s">
        <v>280</v>
      </c>
      <c r="C67" s="65" t="s">
        <v>281</v>
      </c>
      <c r="D67" s="99">
        <v>0.98</v>
      </c>
      <c r="E67" s="71">
        <v>0.98</v>
      </c>
      <c r="F67" s="71">
        <v>0.97</v>
      </c>
      <c r="G67" s="71">
        <v>0.98</v>
      </c>
      <c r="H67" s="71">
        <v>0.98</v>
      </c>
      <c r="I67" s="71">
        <v>0.97</v>
      </c>
      <c r="J67" s="71">
        <v>0.98</v>
      </c>
      <c r="K67" s="66">
        <v>-1.02</v>
      </c>
      <c r="L67" s="72">
        <v>2</v>
      </c>
      <c r="M67" s="69">
        <v>26319</v>
      </c>
      <c r="N67" s="69">
        <v>25742.62</v>
      </c>
    </row>
    <row r="68" spans="1:14" ht="12.95" customHeight="1">
      <c r="A68" s="64"/>
      <c r="B68" s="50" t="s">
        <v>103</v>
      </c>
      <c r="C68" s="65" t="s">
        <v>42</v>
      </c>
      <c r="D68" s="99">
        <v>1.85</v>
      </c>
      <c r="E68" s="71">
        <v>1.9</v>
      </c>
      <c r="F68" s="71">
        <v>1.81</v>
      </c>
      <c r="G68" s="71">
        <v>1.82</v>
      </c>
      <c r="H68" s="71">
        <v>1.9</v>
      </c>
      <c r="I68" s="71">
        <v>1.81</v>
      </c>
      <c r="J68" s="71">
        <v>1.9</v>
      </c>
      <c r="K68" s="66">
        <v>-4.74</v>
      </c>
      <c r="L68" s="72">
        <v>4</v>
      </c>
      <c r="M68" s="69">
        <v>240931</v>
      </c>
      <c r="N68" s="69">
        <v>438283.93</v>
      </c>
    </row>
    <row r="69" spans="1:14" ht="12.95" customHeight="1">
      <c r="A69" s="64"/>
      <c r="B69" s="166" t="s">
        <v>107</v>
      </c>
      <c r="C69" s="167"/>
      <c r="D69" s="168"/>
      <c r="E69" s="169"/>
      <c r="F69" s="169"/>
      <c r="G69" s="169"/>
      <c r="H69" s="169"/>
      <c r="I69" s="169"/>
      <c r="J69" s="169"/>
      <c r="K69" s="170"/>
      <c r="L69" s="73">
        <f>SUM(L67:L68)</f>
        <v>6</v>
      </c>
      <c r="M69" s="73">
        <f>SUM(M67:M68)</f>
        <v>267250</v>
      </c>
      <c r="N69" s="73">
        <f>SUM(N67:N68)</f>
        <v>464026.55</v>
      </c>
    </row>
    <row r="70" spans="1:14" ht="12.95" customHeight="1">
      <c r="A70" s="64"/>
      <c r="B70" s="163" t="s">
        <v>101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5"/>
    </row>
    <row r="71" spans="1:14" ht="12.95" customHeight="1">
      <c r="A71" s="64"/>
      <c r="B71" s="95" t="s">
        <v>133</v>
      </c>
      <c r="C71" s="94" t="s">
        <v>134</v>
      </c>
      <c r="D71" s="71">
        <v>2.29</v>
      </c>
      <c r="E71" s="99">
        <v>2.29</v>
      </c>
      <c r="F71" s="99">
        <v>2.1800000000000002</v>
      </c>
      <c r="G71" s="99">
        <v>2.1800000000000002</v>
      </c>
      <c r="H71" s="99">
        <v>2.38</v>
      </c>
      <c r="I71" s="99">
        <v>2.1800000000000002</v>
      </c>
      <c r="J71" s="99">
        <v>2.29</v>
      </c>
      <c r="K71" s="100">
        <v>-4.8</v>
      </c>
      <c r="L71" s="101">
        <v>5</v>
      </c>
      <c r="M71" s="102">
        <v>128698</v>
      </c>
      <c r="N71" s="102">
        <v>280748.38</v>
      </c>
    </row>
    <row r="72" spans="1:14" ht="12.95" customHeight="1">
      <c r="A72" s="64"/>
      <c r="B72" s="95" t="s">
        <v>206</v>
      </c>
      <c r="C72" s="94" t="s">
        <v>207</v>
      </c>
      <c r="D72" s="71">
        <v>1.76</v>
      </c>
      <c r="E72" s="99">
        <v>1.76</v>
      </c>
      <c r="F72" s="99">
        <v>1.76</v>
      </c>
      <c r="G72" s="99">
        <v>1.76</v>
      </c>
      <c r="H72" s="99">
        <v>1.78</v>
      </c>
      <c r="I72" s="99">
        <v>1.76</v>
      </c>
      <c r="J72" s="99">
        <v>1.76</v>
      </c>
      <c r="K72" s="100">
        <v>0</v>
      </c>
      <c r="L72" s="101">
        <v>1</v>
      </c>
      <c r="M72" s="102">
        <v>1694</v>
      </c>
      <c r="N72" s="102">
        <v>2981.44</v>
      </c>
    </row>
    <row r="73" spans="1:14" ht="12.95" customHeight="1">
      <c r="A73" s="64"/>
      <c r="B73" s="95" t="s">
        <v>131</v>
      </c>
      <c r="C73" s="94" t="s">
        <v>132</v>
      </c>
      <c r="D73" s="71">
        <v>0.92</v>
      </c>
      <c r="E73" s="99">
        <v>0.92</v>
      </c>
      <c r="F73" s="99">
        <v>0.92</v>
      </c>
      <c r="G73" s="99">
        <v>0.92</v>
      </c>
      <c r="H73" s="99">
        <v>0.93</v>
      </c>
      <c r="I73" s="99">
        <v>0.92</v>
      </c>
      <c r="J73" s="99">
        <v>0.92</v>
      </c>
      <c r="K73" s="100">
        <v>0</v>
      </c>
      <c r="L73" s="101">
        <v>1</v>
      </c>
      <c r="M73" s="102">
        <v>1294</v>
      </c>
      <c r="N73" s="102">
        <v>1190.48</v>
      </c>
    </row>
    <row r="74" spans="1:14" ht="12.95" customHeight="1">
      <c r="A74" s="64"/>
      <c r="B74" s="95" t="s">
        <v>38</v>
      </c>
      <c r="C74" s="94" t="s">
        <v>39</v>
      </c>
      <c r="D74" s="71">
        <v>1.4</v>
      </c>
      <c r="E74" s="99">
        <v>1.47</v>
      </c>
      <c r="F74" s="99">
        <v>1.4</v>
      </c>
      <c r="G74" s="99">
        <v>1.42</v>
      </c>
      <c r="H74" s="99">
        <v>1.41</v>
      </c>
      <c r="I74" s="99">
        <v>1.45</v>
      </c>
      <c r="J74" s="99">
        <v>1.42</v>
      </c>
      <c r="K74" s="100">
        <v>2.11</v>
      </c>
      <c r="L74" s="101">
        <v>21</v>
      </c>
      <c r="M74" s="102">
        <v>8251436</v>
      </c>
      <c r="N74" s="102">
        <v>11711362.199999999</v>
      </c>
    </row>
    <row r="75" spans="1:14" ht="12.95" customHeight="1">
      <c r="A75" s="64"/>
      <c r="B75" s="166" t="s">
        <v>108</v>
      </c>
      <c r="C75" s="167"/>
      <c r="D75" s="168"/>
      <c r="E75" s="169"/>
      <c r="F75" s="169"/>
      <c r="G75" s="169"/>
      <c r="H75" s="169"/>
      <c r="I75" s="169"/>
      <c r="J75" s="169"/>
      <c r="K75" s="170"/>
      <c r="L75" s="73">
        <f>SUM(L71:L74)</f>
        <v>28</v>
      </c>
      <c r="M75" s="73">
        <f>SUM(M71:M74)</f>
        <v>8383122</v>
      </c>
      <c r="N75" s="73">
        <f>SUM(N71:N74)</f>
        <v>11996282.5</v>
      </c>
    </row>
    <row r="76" spans="1:14" ht="12.95" customHeight="1">
      <c r="A76" s="64"/>
      <c r="B76" s="163" t="s">
        <v>31</v>
      </c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5"/>
    </row>
    <row r="77" spans="1:14" ht="12.95" customHeight="1">
      <c r="A77" s="64"/>
      <c r="B77" s="95" t="s">
        <v>294</v>
      </c>
      <c r="C77" s="94" t="s">
        <v>295</v>
      </c>
      <c r="D77" s="71">
        <v>24</v>
      </c>
      <c r="E77" s="99">
        <v>24</v>
      </c>
      <c r="F77" s="99">
        <v>24</v>
      </c>
      <c r="G77" s="99">
        <v>24</v>
      </c>
      <c r="H77" s="99">
        <v>24</v>
      </c>
      <c r="I77" s="99">
        <v>24</v>
      </c>
      <c r="J77" s="99">
        <v>24</v>
      </c>
      <c r="K77" s="100">
        <v>0</v>
      </c>
      <c r="L77" s="101">
        <v>6</v>
      </c>
      <c r="M77" s="102">
        <v>40000</v>
      </c>
      <c r="N77" s="102">
        <v>960000</v>
      </c>
    </row>
    <row r="78" spans="1:14" ht="12.95" customHeight="1">
      <c r="A78" s="64"/>
      <c r="B78" s="166" t="s">
        <v>109</v>
      </c>
      <c r="C78" s="167"/>
      <c r="D78" s="168"/>
      <c r="E78" s="169"/>
      <c r="F78" s="169"/>
      <c r="G78" s="169"/>
      <c r="H78" s="169"/>
      <c r="I78" s="169"/>
      <c r="J78" s="169"/>
      <c r="K78" s="170"/>
      <c r="L78" s="73">
        <f>SUM(L77)</f>
        <v>6</v>
      </c>
      <c r="M78" s="73">
        <f>SUM(M77)</f>
        <v>40000</v>
      </c>
      <c r="N78" s="73">
        <f>SUM(N77)</f>
        <v>960000</v>
      </c>
    </row>
    <row r="79" spans="1:14" ht="12.95" customHeight="1">
      <c r="A79" s="64"/>
      <c r="B79" s="177" t="s">
        <v>102</v>
      </c>
      <c r="C79" s="178"/>
      <c r="D79" s="178"/>
      <c r="E79" s="178"/>
      <c r="F79" s="178"/>
      <c r="G79" s="178"/>
      <c r="H79" s="178"/>
      <c r="I79" s="178"/>
      <c r="J79" s="178"/>
      <c r="K79" s="178"/>
      <c r="L79" s="178"/>
      <c r="M79" s="178"/>
      <c r="N79" s="179"/>
    </row>
    <row r="80" spans="1:14" ht="12.95" customHeight="1">
      <c r="A80" s="64"/>
      <c r="B80" s="50" t="s">
        <v>270</v>
      </c>
      <c r="C80" s="65" t="s">
        <v>271</v>
      </c>
      <c r="D80" s="77">
        <v>5.15</v>
      </c>
      <c r="E80" s="77">
        <v>5.2</v>
      </c>
      <c r="F80" s="77">
        <v>5.15</v>
      </c>
      <c r="G80" s="77">
        <v>5.18</v>
      </c>
      <c r="H80" s="77">
        <v>5.13</v>
      </c>
      <c r="I80" s="71">
        <v>5.18</v>
      </c>
      <c r="J80" s="71">
        <v>5.15</v>
      </c>
      <c r="K80" s="66">
        <v>0.57999999999999996</v>
      </c>
      <c r="L80" s="72">
        <v>21</v>
      </c>
      <c r="M80" s="69">
        <v>3712390</v>
      </c>
      <c r="N80" s="69">
        <v>19227614.41</v>
      </c>
    </row>
    <row r="81" spans="1:18" ht="12.95" customHeight="1">
      <c r="A81" s="64"/>
      <c r="B81" s="166" t="s">
        <v>261</v>
      </c>
      <c r="C81" s="167"/>
      <c r="D81" s="180"/>
      <c r="E81" s="181"/>
      <c r="F81" s="181"/>
      <c r="G81" s="181"/>
      <c r="H81" s="181"/>
      <c r="I81" s="181"/>
      <c r="J81" s="181"/>
      <c r="K81" s="182"/>
      <c r="L81" s="72">
        <f>SUM(L80:L80)</f>
        <v>21</v>
      </c>
      <c r="M81" s="69">
        <f>SUM(M80:M80)</f>
        <v>3712390</v>
      </c>
      <c r="N81" s="69">
        <f>SUM(N80:N80)</f>
        <v>19227614.41</v>
      </c>
    </row>
    <row r="82" spans="1:18" s="58" customFormat="1" ht="12.95" customHeight="1">
      <c r="B82" s="74" t="s">
        <v>86</v>
      </c>
      <c r="C82" s="171"/>
      <c r="D82" s="172"/>
      <c r="E82" s="172"/>
      <c r="F82" s="172"/>
      <c r="G82" s="172"/>
      <c r="H82" s="172"/>
      <c r="I82" s="172"/>
      <c r="J82" s="172"/>
      <c r="K82" s="173"/>
      <c r="L82" s="75">
        <f>L80+L78+L75+L65+L69</f>
        <v>109</v>
      </c>
      <c r="M82" s="75">
        <f>M80+M78+M75+M65+M69</f>
        <v>58379065</v>
      </c>
      <c r="N82" s="75">
        <f>N80+N78+N75+N65+N69</f>
        <v>39226754.609999999</v>
      </c>
      <c r="O82" s="64"/>
      <c r="P82" s="64"/>
      <c r="Q82" s="64"/>
      <c r="R82" s="64"/>
    </row>
    <row r="83" spans="1:18" s="58" customFormat="1" ht="12.95" customHeight="1">
      <c r="B83" s="74" t="s">
        <v>40</v>
      </c>
      <c r="C83" s="171"/>
      <c r="D83" s="172"/>
      <c r="E83" s="172"/>
      <c r="F83" s="172"/>
      <c r="G83" s="172"/>
      <c r="H83" s="172"/>
      <c r="I83" s="172"/>
      <c r="J83" s="172"/>
      <c r="K83" s="173"/>
      <c r="L83" s="75">
        <f>L82+L59+L46</f>
        <v>720</v>
      </c>
      <c r="M83" s="75">
        <f>M82+M59+M46</f>
        <v>362547072</v>
      </c>
      <c r="N83" s="75">
        <f>N82+N59+N46</f>
        <v>675765693.19000006</v>
      </c>
      <c r="O83" s="64"/>
      <c r="P83" s="64"/>
      <c r="Q83" s="64"/>
      <c r="R83" s="64"/>
    </row>
    <row r="84" spans="1:18" ht="12.95" customHeight="1">
      <c r="A84" s="64"/>
      <c r="N84" s="81"/>
    </row>
    <row r="85" spans="1:18" s="58" customFormat="1" ht="18.75" customHeight="1">
      <c r="B85" s="64"/>
      <c r="C85" s="78"/>
      <c r="D85" s="64"/>
      <c r="E85" s="64"/>
      <c r="F85" s="64"/>
      <c r="G85" s="64"/>
      <c r="H85" s="64"/>
      <c r="I85" s="64"/>
      <c r="J85" s="79"/>
      <c r="K85" s="80"/>
      <c r="L85" s="81"/>
      <c r="M85" s="81"/>
      <c r="N85" s="82"/>
      <c r="O85" s="64"/>
      <c r="P85" s="64"/>
      <c r="Q85" s="64"/>
      <c r="R85" s="64"/>
    </row>
    <row r="86" spans="1:18" s="58" customFormat="1" ht="18.75" customHeight="1">
      <c r="B86" s="64"/>
      <c r="C86" s="78"/>
      <c r="D86" s="64"/>
      <c r="E86" s="64"/>
      <c r="F86" s="64"/>
      <c r="G86" s="64"/>
      <c r="H86" s="64"/>
      <c r="I86" s="64"/>
      <c r="J86" s="79"/>
      <c r="K86" s="80"/>
      <c r="L86" s="81"/>
      <c r="M86" s="81"/>
      <c r="N86" s="82"/>
      <c r="O86" s="64"/>
      <c r="P86" s="64"/>
      <c r="Q86" s="64"/>
      <c r="R86" s="64"/>
    </row>
    <row r="87" spans="1:18" ht="12.95" customHeight="1">
      <c r="A87" s="64"/>
    </row>
  </sheetData>
  <mergeCells count="52">
    <mergeCell ref="B49:N49"/>
    <mergeCell ref="B53:N53"/>
    <mergeCell ref="B52:C52"/>
    <mergeCell ref="D52:K52"/>
    <mergeCell ref="C46:K46"/>
    <mergeCell ref="B47:N47"/>
    <mergeCell ref="B43:N43"/>
    <mergeCell ref="B45:C45"/>
    <mergeCell ref="D45:K45"/>
    <mergeCell ref="D37:K37"/>
    <mergeCell ref="B37:C37"/>
    <mergeCell ref="B38:N38"/>
    <mergeCell ref="D42:K42"/>
    <mergeCell ref="B42:C42"/>
    <mergeCell ref="B1:N1"/>
    <mergeCell ref="B3:N3"/>
    <mergeCell ref="B16:C16"/>
    <mergeCell ref="D16:K16"/>
    <mergeCell ref="B17:N17"/>
    <mergeCell ref="B20:C20"/>
    <mergeCell ref="D20:K20"/>
    <mergeCell ref="B24:N24"/>
    <mergeCell ref="B30:C30"/>
    <mergeCell ref="D30:K30"/>
    <mergeCell ref="B23:C23"/>
    <mergeCell ref="D23:K23"/>
    <mergeCell ref="B21:N21"/>
    <mergeCell ref="B31:N31"/>
    <mergeCell ref="C59:K59"/>
    <mergeCell ref="B55:C55"/>
    <mergeCell ref="D55:K55"/>
    <mergeCell ref="C83:K83"/>
    <mergeCell ref="B60:N60"/>
    <mergeCell ref="C82:K82"/>
    <mergeCell ref="B70:N70"/>
    <mergeCell ref="B75:C75"/>
    <mergeCell ref="D75:K75"/>
    <mergeCell ref="B79:N79"/>
    <mergeCell ref="B81:C81"/>
    <mergeCell ref="D81:K81"/>
    <mergeCell ref="B76:N76"/>
    <mergeCell ref="B78:C78"/>
    <mergeCell ref="D78:K78"/>
    <mergeCell ref="B66:N66"/>
    <mergeCell ref="B69:C69"/>
    <mergeCell ref="D69:K69"/>
    <mergeCell ref="B56:N56"/>
    <mergeCell ref="B58:C58"/>
    <mergeCell ref="D58:K58"/>
    <mergeCell ref="B65:C65"/>
    <mergeCell ref="D65:K65"/>
    <mergeCell ref="B62:N62"/>
  </mergeCells>
  <pageMargins left="0.23622047244094499" right="0" top="0" bottom="1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4"/>
  <sheetViews>
    <sheetView topLeftCell="A37" zoomScale="136" zoomScaleNormal="136" workbookViewId="0">
      <selection activeCell="G55" sqref="G55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60" t="s">
        <v>321</v>
      </c>
      <c r="B1" s="160"/>
      <c r="C1" s="160"/>
      <c r="D1" s="160"/>
    </row>
    <row r="2" spans="1:4" ht="12.95" customHeight="1">
      <c r="A2" s="83" t="s">
        <v>41</v>
      </c>
      <c r="B2" s="83" t="s">
        <v>20</v>
      </c>
      <c r="C2" s="83" t="s">
        <v>110</v>
      </c>
      <c r="D2" s="83" t="s">
        <v>19</v>
      </c>
    </row>
    <row r="3" spans="1:4" ht="12.95" customHeight="1">
      <c r="A3" s="189" t="s">
        <v>29</v>
      </c>
      <c r="B3" s="190"/>
      <c r="C3" s="190"/>
      <c r="D3" s="191"/>
    </row>
    <row r="4" spans="1:4" ht="12.95" customHeight="1">
      <c r="A4" s="50" t="s">
        <v>236</v>
      </c>
      <c r="B4" s="65" t="s">
        <v>237</v>
      </c>
      <c r="C4" s="51">
        <v>0.28000000000000003</v>
      </c>
      <c r="D4" s="51">
        <v>0.28000000000000003</v>
      </c>
    </row>
    <row r="5" spans="1:4" ht="12.95" customHeight="1">
      <c r="A5" s="50" t="s">
        <v>234</v>
      </c>
      <c r="B5" s="65" t="s">
        <v>235</v>
      </c>
      <c r="C5" s="51">
        <v>0.78</v>
      </c>
      <c r="D5" s="51">
        <v>0.78</v>
      </c>
    </row>
    <row r="6" spans="1:4" ht="12.95" customHeight="1">
      <c r="A6" s="50" t="s">
        <v>212</v>
      </c>
      <c r="B6" s="65" t="s">
        <v>213</v>
      </c>
      <c r="C6" s="51">
        <v>0.22</v>
      </c>
      <c r="D6" s="51">
        <v>0.22</v>
      </c>
    </row>
    <row r="7" spans="1:4" ht="12.95" customHeight="1">
      <c r="A7" s="50" t="s">
        <v>222</v>
      </c>
      <c r="B7" s="65" t="s">
        <v>223</v>
      </c>
      <c r="C7" s="51">
        <v>2.2000000000000002</v>
      </c>
      <c r="D7" s="51">
        <v>2.2000000000000002</v>
      </c>
    </row>
    <row r="8" spans="1:4" ht="12.95" customHeight="1">
      <c r="A8" s="189" t="s">
        <v>111</v>
      </c>
      <c r="B8" s="190"/>
      <c r="C8" s="190"/>
      <c r="D8" s="191"/>
    </row>
    <row r="9" spans="1:4" ht="12.95" customHeight="1">
      <c r="A9" s="50" t="s">
        <v>242</v>
      </c>
      <c r="B9" s="65" t="s">
        <v>243</v>
      </c>
      <c r="C9" s="71">
        <v>0.92</v>
      </c>
      <c r="D9" s="71">
        <v>0.92</v>
      </c>
    </row>
    <row r="10" spans="1:4" ht="12.95" customHeight="1">
      <c r="A10" s="50" t="s">
        <v>258</v>
      </c>
      <c r="B10" s="65" t="s">
        <v>259</v>
      </c>
      <c r="C10" s="71">
        <v>0.5</v>
      </c>
      <c r="D10" s="71">
        <v>0.5</v>
      </c>
    </row>
    <row r="11" spans="1:4" ht="12.95" customHeight="1">
      <c r="A11" s="192" t="s">
        <v>100</v>
      </c>
      <c r="B11" s="193"/>
      <c r="C11" s="193"/>
      <c r="D11" s="194"/>
    </row>
    <row r="12" spans="1:4" ht="12.95" customHeight="1">
      <c r="A12" s="50" t="s">
        <v>228</v>
      </c>
      <c r="B12" s="65" t="s">
        <v>229</v>
      </c>
      <c r="C12" s="71">
        <v>0.6</v>
      </c>
      <c r="D12" s="71">
        <v>0.6</v>
      </c>
    </row>
    <row r="13" spans="1:4" ht="12.95" customHeight="1">
      <c r="A13" s="192" t="s">
        <v>101</v>
      </c>
      <c r="B13" s="193"/>
      <c r="C13" s="193"/>
      <c r="D13" s="194"/>
    </row>
    <row r="14" spans="1:4" ht="12.95" customHeight="1">
      <c r="A14" s="50" t="s">
        <v>208</v>
      </c>
      <c r="B14" s="65" t="s">
        <v>209</v>
      </c>
      <c r="C14" s="71">
        <v>2.8</v>
      </c>
      <c r="D14" s="71">
        <v>2.8</v>
      </c>
    </row>
    <row r="15" spans="1:4" ht="12.95" customHeight="1">
      <c r="A15" s="50" t="s">
        <v>238</v>
      </c>
      <c r="B15" s="65" t="s">
        <v>239</v>
      </c>
      <c r="C15" s="71">
        <v>2.5</v>
      </c>
      <c r="D15" s="71">
        <v>2.5</v>
      </c>
    </row>
    <row r="16" spans="1:4" ht="12.95" customHeight="1">
      <c r="A16" s="50" t="s">
        <v>114</v>
      </c>
      <c r="B16" s="65" t="s">
        <v>115</v>
      </c>
      <c r="C16" s="71">
        <v>5.5</v>
      </c>
      <c r="D16" s="71">
        <v>5.5</v>
      </c>
    </row>
    <row r="17" spans="1:4" ht="12.95" customHeight="1">
      <c r="A17" s="50" t="s">
        <v>196</v>
      </c>
      <c r="B17" s="65" t="s">
        <v>197</v>
      </c>
      <c r="C17" s="71">
        <v>17.600000000000001</v>
      </c>
      <c r="D17" s="71">
        <v>17.600000000000001</v>
      </c>
    </row>
    <row r="18" spans="1:4" ht="12.95" customHeight="1">
      <c r="A18" s="50" t="s">
        <v>153</v>
      </c>
      <c r="B18" s="65" t="s">
        <v>154</v>
      </c>
      <c r="C18" s="71">
        <v>1.89</v>
      </c>
      <c r="D18" s="71">
        <v>1.85</v>
      </c>
    </row>
    <row r="19" spans="1:4" ht="12.95" customHeight="1">
      <c r="A19" s="50" t="s">
        <v>214</v>
      </c>
      <c r="B19" s="65" t="s">
        <v>174</v>
      </c>
      <c r="C19" s="71">
        <v>2.5</v>
      </c>
      <c r="D19" s="71">
        <v>2.5</v>
      </c>
    </row>
    <row r="20" spans="1:4" ht="12.95" customHeight="1">
      <c r="A20" s="192" t="s">
        <v>31</v>
      </c>
      <c r="B20" s="193"/>
      <c r="C20" s="193"/>
      <c r="D20" s="194"/>
    </row>
    <row r="21" spans="1:4" ht="12.95" customHeight="1">
      <c r="A21" s="50" t="s">
        <v>118</v>
      </c>
      <c r="B21" s="65" t="s">
        <v>119</v>
      </c>
      <c r="C21" s="71">
        <v>23.6</v>
      </c>
      <c r="D21" s="99">
        <v>23.6</v>
      </c>
    </row>
    <row r="22" spans="1:4" ht="12.95" customHeight="1">
      <c r="A22" s="50" t="s">
        <v>190</v>
      </c>
      <c r="B22" s="65" t="s">
        <v>191</v>
      </c>
      <c r="C22" s="71">
        <v>11.8</v>
      </c>
      <c r="D22" s="71">
        <v>11.8</v>
      </c>
    </row>
    <row r="23" spans="1:4" ht="12.95" customHeight="1">
      <c r="A23" s="50" t="s">
        <v>144</v>
      </c>
      <c r="B23" s="65" t="s">
        <v>143</v>
      </c>
      <c r="C23" s="71">
        <v>45</v>
      </c>
      <c r="D23" s="71">
        <v>45</v>
      </c>
    </row>
    <row r="24" spans="1:4" ht="12.95" customHeight="1">
      <c r="A24" s="50" t="s">
        <v>300</v>
      </c>
      <c r="B24" s="65" t="s">
        <v>301</v>
      </c>
      <c r="C24" s="71">
        <v>13.01</v>
      </c>
      <c r="D24" s="71">
        <v>13.01</v>
      </c>
    </row>
    <row r="25" spans="1:4" ht="12.95" customHeight="1">
      <c r="A25" s="189" t="s">
        <v>102</v>
      </c>
      <c r="B25" s="190"/>
      <c r="C25" s="190"/>
      <c r="D25" s="191"/>
    </row>
    <row r="26" spans="1:4" ht="12.95" customHeight="1">
      <c r="A26" s="50" t="s">
        <v>252</v>
      </c>
      <c r="B26" s="65" t="s">
        <v>253</v>
      </c>
      <c r="C26" s="71">
        <v>4.7</v>
      </c>
      <c r="D26" s="71">
        <v>4.7</v>
      </c>
    </row>
    <row r="27" spans="1:4" ht="12.95" customHeight="1">
      <c r="A27" s="50" t="s">
        <v>246</v>
      </c>
      <c r="B27" s="65" t="s">
        <v>247</v>
      </c>
      <c r="C27" s="71">
        <v>2.81</v>
      </c>
      <c r="D27" s="71">
        <v>2.81</v>
      </c>
    </row>
    <row r="28" spans="1:4" ht="12.95" customHeight="1">
      <c r="A28" s="50" t="s">
        <v>104</v>
      </c>
      <c r="B28" s="65" t="s">
        <v>43</v>
      </c>
      <c r="C28" s="71">
        <v>0.36</v>
      </c>
      <c r="D28" s="71">
        <v>0.36</v>
      </c>
    </row>
    <row r="29" spans="1:4" ht="12.95" customHeight="1">
      <c r="A29" s="50" t="s">
        <v>272</v>
      </c>
      <c r="B29" s="65" t="s">
        <v>273</v>
      </c>
      <c r="C29" s="71">
        <v>6.45</v>
      </c>
      <c r="D29" s="71">
        <v>6.45</v>
      </c>
    </row>
    <row r="30" spans="1:4" ht="12.95" customHeight="1">
      <c r="A30" s="103" t="s">
        <v>290</v>
      </c>
      <c r="B30" s="104" t="s">
        <v>291</v>
      </c>
      <c r="C30" s="99">
        <v>11.4</v>
      </c>
      <c r="D30" s="99">
        <v>11.4</v>
      </c>
    </row>
    <row r="31" spans="1:4" ht="12.95" customHeight="1">
      <c r="A31" s="83" t="s">
        <v>41</v>
      </c>
      <c r="B31" s="83" t="s">
        <v>20</v>
      </c>
      <c r="C31" s="83" t="s">
        <v>110</v>
      </c>
      <c r="D31" s="83" t="s">
        <v>19</v>
      </c>
    </row>
    <row r="32" spans="1:4" ht="12.95" customHeight="1">
      <c r="A32" s="192" t="s">
        <v>29</v>
      </c>
      <c r="B32" s="193"/>
      <c r="C32" s="193"/>
      <c r="D32" s="194"/>
    </row>
    <row r="33" spans="1:4" ht="12.95" customHeight="1">
      <c r="A33" s="50" t="s">
        <v>308</v>
      </c>
      <c r="B33" s="65" t="s">
        <v>309</v>
      </c>
      <c r="C33" s="71">
        <v>0.85</v>
      </c>
      <c r="D33" s="112">
        <v>0.85</v>
      </c>
    </row>
    <row r="34" spans="1:4" ht="12.95" customHeight="1">
      <c r="A34" s="50" t="s">
        <v>120</v>
      </c>
      <c r="B34" s="65" t="s">
        <v>121</v>
      </c>
      <c r="C34" s="71">
        <v>7.0000000000000007E-2</v>
      </c>
      <c r="D34" s="112">
        <v>7.0000000000000007E-2</v>
      </c>
    </row>
    <row r="35" spans="1:4" ht="12.95" customHeight="1">
      <c r="A35" s="50" t="s">
        <v>220</v>
      </c>
      <c r="B35" s="65" t="s">
        <v>221</v>
      </c>
      <c r="C35" s="71">
        <v>0.18</v>
      </c>
      <c r="D35" s="112">
        <v>0.18</v>
      </c>
    </row>
    <row r="36" spans="1:4" ht="12.95" customHeight="1">
      <c r="A36" s="115" t="s">
        <v>314</v>
      </c>
      <c r="B36" s="116" t="s">
        <v>315</v>
      </c>
      <c r="C36" s="112">
        <v>1</v>
      </c>
      <c r="D36" s="112">
        <v>1</v>
      </c>
    </row>
    <row r="37" spans="1:4" ht="12.95" customHeight="1">
      <c r="A37" s="50" t="s">
        <v>198</v>
      </c>
      <c r="B37" s="65" t="s">
        <v>199</v>
      </c>
      <c r="C37" s="99">
        <v>0.11</v>
      </c>
      <c r="D37" s="99">
        <v>0.11</v>
      </c>
    </row>
    <row r="38" spans="1:4" ht="12.95" customHeight="1">
      <c r="A38" s="50" t="s">
        <v>216</v>
      </c>
      <c r="B38" s="76" t="s">
        <v>215</v>
      </c>
      <c r="C38" s="71">
        <v>0.19</v>
      </c>
      <c r="D38" s="71">
        <v>0.19</v>
      </c>
    </row>
    <row r="39" spans="1:4" ht="12.95" customHeight="1">
      <c r="A39" s="50" t="s">
        <v>124</v>
      </c>
      <c r="B39" s="65" t="s">
        <v>125</v>
      </c>
      <c r="C39" s="99">
        <v>0.09</v>
      </c>
      <c r="D39" s="71">
        <v>0.09</v>
      </c>
    </row>
    <row r="40" spans="1:4" ht="12.95" customHeight="1">
      <c r="A40" s="50" t="s">
        <v>266</v>
      </c>
      <c r="B40" s="65" t="s">
        <v>267</v>
      </c>
      <c r="C40" s="71">
        <v>0.75</v>
      </c>
      <c r="D40" s="71">
        <v>0.75</v>
      </c>
    </row>
    <row r="41" spans="1:4" ht="12.95" customHeight="1">
      <c r="A41" s="50" t="s">
        <v>244</v>
      </c>
      <c r="B41" s="65" t="s">
        <v>245</v>
      </c>
      <c r="C41" s="99">
        <v>1</v>
      </c>
      <c r="D41" s="71">
        <v>1</v>
      </c>
    </row>
    <row r="42" spans="1:4" ht="12.95" customHeight="1">
      <c r="A42" s="50" t="s">
        <v>204</v>
      </c>
      <c r="B42" s="65" t="s">
        <v>205</v>
      </c>
      <c r="C42" s="51">
        <v>1</v>
      </c>
      <c r="D42" s="71">
        <v>1</v>
      </c>
    </row>
    <row r="43" spans="1:4" ht="12.95" customHeight="1">
      <c r="A43" s="50" t="s">
        <v>173</v>
      </c>
      <c r="B43" s="76" t="s">
        <v>172</v>
      </c>
      <c r="C43" s="84">
        <v>1</v>
      </c>
      <c r="D43" s="51">
        <v>1</v>
      </c>
    </row>
    <row r="44" spans="1:4" ht="12.95" customHeight="1">
      <c r="A44" s="50" t="s">
        <v>148</v>
      </c>
      <c r="B44" s="65" t="s">
        <v>147</v>
      </c>
      <c r="C44" s="84">
        <v>1</v>
      </c>
      <c r="D44" s="51">
        <v>1</v>
      </c>
    </row>
    <row r="45" spans="1:4" ht="12.95" customHeight="1">
      <c r="A45" s="50" t="s">
        <v>122</v>
      </c>
      <c r="B45" s="65" t="s">
        <v>123</v>
      </c>
      <c r="C45" s="84">
        <v>0.94</v>
      </c>
      <c r="D45" s="84">
        <v>0.94</v>
      </c>
    </row>
    <row r="46" spans="1:4" ht="12.95" customHeight="1">
      <c r="A46" s="113" t="s">
        <v>304</v>
      </c>
      <c r="B46" s="114" t="s">
        <v>305</v>
      </c>
      <c r="C46" s="71">
        <v>1</v>
      </c>
      <c r="D46" s="71">
        <v>1</v>
      </c>
    </row>
    <row r="47" spans="1:4" ht="12.95" customHeight="1">
      <c r="A47" s="192" t="s">
        <v>219</v>
      </c>
      <c r="B47" s="193"/>
      <c r="C47" s="193"/>
      <c r="D47" s="194"/>
    </row>
    <row r="48" spans="1:4" ht="12.95" customHeight="1">
      <c r="A48" s="50" t="s">
        <v>218</v>
      </c>
      <c r="B48" s="65" t="s">
        <v>217</v>
      </c>
      <c r="C48" s="99">
        <v>1.2</v>
      </c>
      <c r="D48" s="71">
        <v>1.2</v>
      </c>
    </row>
    <row r="49" spans="1:4" ht="12.95" customHeight="1">
      <c r="A49" s="189" t="s">
        <v>111</v>
      </c>
      <c r="B49" s="190" t="s">
        <v>111</v>
      </c>
      <c r="C49" s="190"/>
      <c r="D49" s="191"/>
    </row>
    <row r="50" spans="1:4" ht="12.95" customHeight="1">
      <c r="A50" s="50" t="s">
        <v>224</v>
      </c>
      <c r="B50" s="65" t="s">
        <v>225</v>
      </c>
      <c r="C50" s="51">
        <v>0.76</v>
      </c>
      <c r="D50" s="51">
        <v>0.76</v>
      </c>
    </row>
    <row r="51" spans="1:4" ht="12.95" customHeight="1">
      <c r="A51" s="192" t="s">
        <v>101</v>
      </c>
      <c r="B51" s="193"/>
      <c r="C51" s="193"/>
      <c r="D51" s="194"/>
    </row>
    <row r="52" spans="1:4" ht="12.95" customHeight="1">
      <c r="A52" s="50" t="s">
        <v>105</v>
      </c>
      <c r="B52" s="65" t="s">
        <v>37</v>
      </c>
      <c r="C52" s="71">
        <v>1.28</v>
      </c>
      <c r="D52" s="71">
        <v>1.25</v>
      </c>
    </row>
    <row r="53" spans="1:4" ht="12.95" customHeight="1">
      <c r="A53" s="50" t="s">
        <v>126</v>
      </c>
      <c r="B53" s="65" t="s">
        <v>127</v>
      </c>
      <c r="C53" s="71">
        <v>3.3</v>
      </c>
      <c r="D53" s="71">
        <v>3.3</v>
      </c>
    </row>
    <row r="54" spans="1:4" ht="12.95" customHeight="1">
      <c r="A54" s="86" t="s">
        <v>192</v>
      </c>
      <c r="B54" s="87" t="s">
        <v>193</v>
      </c>
      <c r="C54" s="71">
        <v>100</v>
      </c>
      <c r="D54" s="71">
        <v>100</v>
      </c>
    </row>
    <row r="55" spans="1:4" ht="12.95" customHeight="1">
      <c r="A55" s="192" t="s">
        <v>100</v>
      </c>
      <c r="B55" s="193"/>
      <c r="C55" s="193"/>
      <c r="D55" s="194"/>
    </row>
    <row r="56" spans="1:4" ht="12.95" customHeight="1">
      <c r="A56" s="50" t="s">
        <v>33</v>
      </c>
      <c r="B56" s="76" t="s">
        <v>34</v>
      </c>
      <c r="C56" s="71">
        <v>2.2000000000000002</v>
      </c>
      <c r="D56" s="71">
        <v>2.2000000000000002</v>
      </c>
    </row>
    <row r="57" spans="1:4" ht="12.95" customHeight="1">
      <c r="A57" s="50" t="s">
        <v>175</v>
      </c>
      <c r="B57" s="76" t="s">
        <v>176</v>
      </c>
      <c r="C57" s="71">
        <v>1</v>
      </c>
      <c r="D57" s="85">
        <v>1</v>
      </c>
    </row>
    <row r="58" spans="1:4" ht="12.95" customHeight="1">
      <c r="A58" s="189" t="s">
        <v>102</v>
      </c>
      <c r="B58" s="190"/>
      <c r="C58" s="190"/>
      <c r="D58" s="191"/>
    </row>
    <row r="59" spans="1:4" ht="12.95" customHeight="1">
      <c r="A59" s="50" t="s">
        <v>128</v>
      </c>
      <c r="B59" s="76" t="s">
        <v>129</v>
      </c>
      <c r="C59" s="71" t="s">
        <v>130</v>
      </c>
      <c r="D59" s="71" t="s">
        <v>130</v>
      </c>
    </row>
    <row r="60" spans="1:4" ht="12.95" customHeight="1">
      <c r="A60" s="83" t="s">
        <v>41</v>
      </c>
      <c r="B60" s="83" t="s">
        <v>20</v>
      </c>
      <c r="C60" s="83" t="s">
        <v>110</v>
      </c>
      <c r="D60" s="83" t="s">
        <v>19</v>
      </c>
    </row>
    <row r="61" spans="1:4" ht="12.95" customHeight="1">
      <c r="A61" s="192" t="s">
        <v>29</v>
      </c>
      <c r="B61" s="193"/>
      <c r="C61" s="193"/>
      <c r="D61" s="194"/>
    </row>
    <row r="62" spans="1:4" ht="12.95" customHeight="1">
      <c r="A62" s="95" t="s">
        <v>275</v>
      </c>
      <c r="B62" s="94" t="s">
        <v>274</v>
      </c>
      <c r="C62" s="77">
        <v>1</v>
      </c>
      <c r="D62" s="77">
        <v>1</v>
      </c>
    </row>
    <row r="63" spans="1:4" ht="12.95" customHeight="1">
      <c r="A63" s="192" t="s">
        <v>100</v>
      </c>
      <c r="B63" s="193"/>
      <c r="C63" s="193"/>
      <c r="D63" s="194"/>
    </row>
    <row r="64" spans="1:4" ht="12.95" customHeight="1">
      <c r="A64" s="95" t="s">
        <v>302</v>
      </c>
      <c r="B64" s="94" t="s">
        <v>303</v>
      </c>
      <c r="C64" s="77">
        <v>2.04</v>
      </c>
      <c r="D64" s="77">
        <v>2.0499999999999998</v>
      </c>
    </row>
  </sheetData>
  <mergeCells count="15">
    <mergeCell ref="A63:D63"/>
    <mergeCell ref="A61:D61"/>
    <mergeCell ref="A58:D58"/>
    <mergeCell ref="A51:D51"/>
    <mergeCell ref="A1:D1"/>
    <mergeCell ref="A3:D3"/>
    <mergeCell ref="A25:D25"/>
    <mergeCell ref="A32:D32"/>
    <mergeCell ref="A55:D55"/>
    <mergeCell ref="A49:D49"/>
    <mergeCell ref="A20:D20"/>
    <mergeCell ref="A11:D11"/>
    <mergeCell ref="A47:D47"/>
    <mergeCell ref="A13:D13"/>
    <mergeCell ref="A8:D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topLeftCell="A4" zoomScale="120" zoomScaleNormal="120" workbookViewId="0">
      <selection activeCell="L8" sqref="L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15" customHeight="1">
      <c r="B1" s="212" t="s">
        <v>0</v>
      </c>
      <c r="C1" s="213"/>
      <c r="D1" s="214"/>
      <c r="E1" s="7"/>
      <c r="F1" s="14"/>
      <c r="G1" s="14"/>
      <c r="H1" s="14"/>
      <c r="I1" s="14"/>
    </row>
    <row r="2" spans="1:9" ht="10.5" customHeight="1">
      <c r="B2" s="215"/>
      <c r="C2" s="216"/>
      <c r="D2" s="217"/>
      <c r="E2" s="7"/>
      <c r="F2" s="14"/>
      <c r="G2" s="14"/>
      <c r="H2" s="14"/>
      <c r="I2" s="14"/>
    </row>
    <row r="3" spans="1:9" ht="18" customHeight="1">
      <c r="B3" s="223" t="s">
        <v>320</v>
      </c>
      <c r="C3" s="224"/>
      <c r="D3" s="224"/>
      <c r="E3" s="224"/>
      <c r="F3" s="224"/>
      <c r="G3" s="224"/>
      <c r="H3" s="224"/>
      <c r="I3" s="225"/>
    </row>
    <row r="4" spans="1:9" ht="22.5" customHeight="1">
      <c r="A4" s="2"/>
      <c r="B4" s="243" t="s">
        <v>329</v>
      </c>
      <c r="C4" s="244"/>
      <c r="D4" s="244"/>
      <c r="E4" s="244"/>
      <c r="F4" s="244"/>
      <c r="G4" s="244"/>
      <c r="H4" s="244"/>
      <c r="I4" s="247"/>
    </row>
    <row r="5" spans="1:9" ht="30.75" customHeight="1">
      <c r="A5" s="2"/>
      <c r="B5" s="248" t="s">
        <v>15</v>
      </c>
      <c r="C5" s="249" t="s">
        <v>20</v>
      </c>
      <c r="D5" s="249" t="s">
        <v>22</v>
      </c>
      <c r="E5" s="249" t="s">
        <v>23</v>
      </c>
      <c r="F5" s="249" t="s">
        <v>24</v>
      </c>
      <c r="G5" s="250" t="s">
        <v>28</v>
      </c>
      <c r="H5" s="250" t="s">
        <v>18</v>
      </c>
      <c r="I5" s="251" t="s">
        <v>7</v>
      </c>
    </row>
    <row r="6" spans="1:9" ht="21" customHeight="1">
      <c r="A6" s="2"/>
      <c r="B6" s="252" t="s">
        <v>88</v>
      </c>
      <c r="C6" s="253"/>
      <c r="D6" s="253"/>
      <c r="E6" s="253"/>
      <c r="F6" s="253"/>
      <c r="G6" s="253"/>
      <c r="H6" s="253"/>
      <c r="I6" s="254"/>
    </row>
    <row r="7" spans="1:9" ht="21" customHeight="1">
      <c r="A7" s="2"/>
      <c r="B7" s="255" t="s">
        <v>44</v>
      </c>
      <c r="C7" s="256" t="s">
        <v>45</v>
      </c>
      <c r="D7" s="257">
        <v>0.08</v>
      </c>
      <c r="E7" s="257">
        <v>0.08</v>
      </c>
      <c r="F7" s="257">
        <v>0.08</v>
      </c>
      <c r="G7" s="258">
        <v>6</v>
      </c>
      <c r="H7" s="258">
        <v>12036998</v>
      </c>
      <c r="I7" s="258">
        <v>962959.84</v>
      </c>
    </row>
    <row r="8" spans="1:9" ht="21" customHeight="1">
      <c r="A8" s="2"/>
      <c r="B8" s="259" t="s">
        <v>327</v>
      </c>
      <c r="C8" s="260"/>
      <c r="D8" s="196"/>
      <c r="E8" s="196"/>
      <c r="F8" s="197"/>
      <c r="G8" s="261">
        <f>SUM(G7:G7)</f>
        <v>6</v>
      </c>
      <c r="H8" s="261">
        <f>SUM(H7:H7)</f>
        <v>12036998</v>
      </c>
      <c r="I8" s="261">
        <f>SUM(I7:I7)</f>
        <v>962959.84</v>
      </c>
    </row>
    <row r="9" spans="1:9" ht="21" customHeight="1">
      <c r="A9" s="2"/>
      <c r="B9" s="262" t="s">
        <v>328</v>
      </c>
      <c r="C9" s="263"/>
      <c r="D9" s="264"/>
      <c r="E9" s="264"/>
      <c r="F9" s="265"/>
      <c r="G9" s="266">
        <f>G8</f>
        <v>6</v>
      </c>
      <c r="H9" s="266">
        <f t="shared" ref="H9:I9" si="0">H8</f>
        <v>12036998</v>
      </c>
      <c r="I9" s="266">
        <f t="shared" si="0"/>
        <v>962959.84</v>
      </c>
    </row>
    <row r="10" spans="1:9" ht="15" customHeight="1">
      <c r="A10" s="2"/>
      <c r="B10" s="109"/>
      <c r="C10" s="109"/>
      <c r="D10" s="109"/>
      <c r="E10" s="109"/>
      <c r="F10" s="109"/>
      <c r="G10" s="109"/>
      <c r="H10" s="109"/>
      <c r="I10" s="109"/>
    </row>
    <row r="11" spans="1:9" ht="17.25" customHeight="1">
      <c r="B11" s="221" t="s">
        <v>158</v>
      </c>
      <c r="C11" s="222"/>
      <c r="D11" s="222"/>
      <c r="E11" s="222"/>
      <c r="F11" s="222"/>
      <c r="G11" s="222"/>
      <c r="H11" s="222"/>
      <c r="I11" s="222"/>
    </row>
    <row r="12" spans="1:9" ht="15" customHeight="1">
      <c r="B12" s="218" t="s">
        <v>15</v>
      </c>
      <c r="C12" s="219"/>
      <c r="D12" s="220"/>
      <c r="E12" s="218" t="s">
        <v>20</v>
      </c>
      <c r="F12" s="220"/>
      <c r="G12" s="218" t="s">
        <v>46</v>
      </c>
      <c r="H12" s="219"/>
      <c r="I12" s="220"/>
    </row>
    <row r="13" spans="1:9" ht="15" customHeight="1">
      <c r="B13" s="200" t="s">
        <v>29</v>
      </c>
      <c r="C13" s="201"/>
      <c r="D13" s="201"/>
      <c r="E13" s="201"/>
      <c r="F13" s="201"/>
      <c r="G13" s="201"/>
      <c r="H13" s="201"/>
      <c r="I13" s="202"/>
    </row>
    <row r="14" spans="1:9" ht="15" customHeight="1">
      <c r="B14" s="203" t="s">
        <v>265</v>
      </c>
      <c r="C14" s="204"/>
      <c r="D14" s="205"/>
      <c r="E14" s="198" t="s">
        <v>264</v>
      </c>
      <c r="F14" s="199"/>
      <c r="G14" s="198">
        <v>3</v>
      </c>
      <c r="H14" s="196"/>
      <c r="I14" s="199"/>
    </row>
    <row r="15" spans="1:9" ht="15" customHeight="1">
      <c r="B15" s="203" t="s">
        <v>210</v>
      </c>
      <c r="C15" s="204"/>
      <c r="D15" s="205"/>
      <c r="E15" s="198" t="s">
        <v>211</v>
      </c>
      <c r="F15" s="199"/>
      <c r="G15" s="198" t="s">
        <v>87</v>
      </c>
      <c r="H15" s="196"/>
      <c r="I15" s="199"/>
    </row>
    <row r="16" spans="1:9" ht="15" customHeight="1">
      <c r="B16" s="200" t="s">
        <v>101</v>
      </c>
      <c r="C16" s="201"/>
      <c r="D16" s="201"/>
      <c r="E16" s="201"/>
      <c r="F16" s="201"/>
      <c r="G16" s="201"/>
      <c r="H16" s="201"/>
      <c r="I16" s="202"/>
    </row>
    <row r="17" spans="2:9" ht="15" customHeight="1">
      <c r="B17" s="203" t="s">
        <v>288</v>
      </c>
      <c r="C17" s="204" t="s">
        <v>45</v>
      </c>
      <c r="D17" s="205"/>
      <c r="E17" s="198" t="s">
        <v>289</v>
      </c>
      <c r="F17" s="199"/>
      <c r="G17" s="198">
        <v>3.35</v>
      </c>
      <c r="H17" s="196"/>
      <c r="I17" s="199"/>
    </row>
    <row r="18" spans="2:9" ht="15" customHeight="1">
      <c r="B18" s="235" t="s">
        <v>88</v>
      </c>
      <c r="C18" s="236"/>
      <c r="D18" s="236"/>
      <c r="E18" s="236"/>
      <c r="F18" s="236"/>
      <c r="G18" s="236"/>
      <c r="H18" s="236"/>
      <c r="I18" s="237"/>
    </row>
    <row r="19" spans="2:9" ht="15" customHeight="1">
      <c r="B19" s="206" t="s">
        <v>141</v>
      </c>
      <c r="C19" s="207"/>
      <c r="D19" s="208"/>
      <c r="E19" s="209" t="s">
        <v>142</v>
      </c>
      <c r="F19" s="210"/>
      <c r="G19" s="209">
        <v>9.5</v>
      </c>
      <c r="H19" s="211"/>
      <c r="I19" s="210"/>
    </row>
    <row r="20" spans="2:9" ht="15" customHeight="1">
      <c r="B20" s="206" t="s">
        <v>139</v>
      </c>
      <c r="C20" s="207"/>
      <c r="D20" s="208"/>
      <c r="E20" s="209" t="s">
        <v>140</v>
      </c>
      <c r="F20" s="210"/>
      <c r="G20" s="209">
        <v>10</v>
      </c>
      <c r="H20" s="211"/>
      <c r="I20" s="210"/>
    </row>
    <row r="21" spans="2:9" ht="15" customHeight="1">
      <c r="B21" s="229" t="s">
        <v>151</v>
      </c>
      <c r="C21" s="230"/>
      <c r="D21" s="231"/>
      <c r="E21" s="226" t="s">
        <v>152</v>
      </c>
      <c r="F21" s="227"/>
      <c r="G21" s="226">
        <v>1</v>
      </c>
      <c r="H21" s="228"/>
      <c r="I21" s="227"/>
    </row>
    <row r="22" spans="2:9" ht="15" customHeight="1">
      <c r="B22" s="229" t="s">
        <v>177</v>
      </c>
      <c r="C22" s="230"/>
      <c r="D22" s="231"/>
      <c r="E22" s="226" t="s">
        <v>178</v>
      </c>
      <c r="F22" s="227"/>
      <c r="G22" s="226" t="s">
        <v>87</v>
      </c>
      <c r="H22" s="228"/>
      <c r="I22" s="227"/>
    </row>
    <row r="23" spans="2:9" ht="15" customHeight="1">
      <c r="B23" s="229" t="s">
        <v>136</v>
      </c>
      <c r="C23" s="230"/>
      <c r="D23" s="231"/>
      <c r="E23" s="226" t="s">
        <v>135</v>
      </c>
      <c r="F23" s="227"/>
      <c r="G23" s="226" t="s">
        <v>87</v>
      </c>
      <c r="H23" s="228"/>
      <c r="I23" s="227"/>
    </row>
    <row r="24" spans="2:9" ht="15" customHeight="1">
      <c r="B24" s="238" t="s">
        <v>111</v>
      </c>
      <c r="C24" s="239"/>
      <c r="D24" s="239"/>
      <c r="E24" s="239"/>
      <c r="F24" s="239"/>
      <c r="G24" s="239"/>
      <c r="H24" s="239"/>
      <c r="I24" s="240"/>
    </row>
    <row r="25" spans="2:9" ht="15" customHeight="1">
      <c r="B25" s="233" t="s">
        <v>325</v>
      </c>
      <c r="C25" s="204"/>
      <c r="D25" s="234"/>
      <c r="E25" s="195" t="s">
        <v>326</v>
      </c>
      <c r="F25" s="197"/>
      <c r="G25" s="195">
        <v>1</v>
      </c>
      <c r="H25" s="196"/>
      <c r="I25" s="197"/>
    </row>
    <row r="26" spans="2:9" ht="15" customHeight="1">
      <c r="B26" s="229" t="s">
        <v>306</v>
      </c>
      <c r="C26" s="230"/>
      <c r="D26" s="231"/>
      <c r="E26" s="232" t="s">
        <v>307</v>
      </c>
      <c r="F26" s="232"/>
      <c r="G26" s="226" t="s">
        <v>87</v>
      </c>
      <c r="H26" s="228"/>
      <c r="I26" s="227"/>
    </row>
    <row r="27" spans="2:9" ht="15" customHeight="1">
      <c r="B27" s="229" t="s">
        <v>299</v>
      </c>
      <c r="C27" s="230"/>
      <c r="D27" s="231"/>
      <c r="E27" s="241" t="s">
        <v>298</v>
      </c>
      <c r="F27" s="241"/>
      <c r="G27" s="226" t="s">
        <v>87</v>
      </c>
      <c r="H27" s="228"/>
      <c r="I27" s="227"/>
    </row>
    <row r="28" spans="2:9" ht="15" customHeight="1">
      <c r="B28" s="229" t="s">
        <v>282</v>
      </c>
      <c r="C28" s="230"/>
      <c r="D28" s="231"/>
      <c r="E28" s="226" t="s">
        <v>283</v>
      </c>
      <c r="F28" s="227"/>
      <c r="G28" s="226" t="s">
        <v>87</v>
      </c>
      <c r="H28" s="228"/>
      <c r="I28" s="227"/>
    </row>
    <row r="29" spans="2:9" ht="15" customHeight="1">
      <c r="B29" s="229" t="s">
        <v>146</v>
      </c>
      <c r="C29" s="230"/>
      <c r="D29" s="231"/>
      <c r="E29" s="226" t="s">
        <v>145</v>
      </c>
      <c r="F29" s="227"/>
      <c r="G29" s="226" t="s">
        <v>87</v>
      </c>
      <c r="H29" s="228"/>
      <c r="I29" s="227"/>
    </row>
    <row r="30" spans="2:9" ht="25.5" customHeight="1"/>
    <row r="31" spans="2:9" ht="22.5"/>
  </sheetData>
  <mergeCells count="53">
    <mergeCell ref="B4:I4"/>
    <mergeCell ref="B6:I6"/>
    <mergeCell ref="C8:F8"/>
    <mergeCell ref="C9:F9"/>
    <mergeCell ref="G26:I26"/>
    <mergeCell ref="B18:I18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2:D22"/>
    <mergeCell ref="E22:F22"/>
    <mergeCell ref="B20:D20"/>
    <mergeCell ref="E20:F20"/>
    <mergeCell ref="B25:D25"/>
    <mergeCell ref="E25:F25"/>
    <mergeCell ref="B13:I13"/>
    <mergeCell ref="B15:D15"/>
    <mergeCell ref="E15:F15"/>
    <mergeCell ref="G15:I15"/>
    <mergeCell ref="B14:D14"/>
    <mergeCell ref="E14:F14"/>
    <mergeCell ref="B1:D2"/>
    <mergeCell ref="B12:D12"/>
    <mergeCell ref="E12:F12"/>
    <mergeCell ref="G12:I12"/>
    <mergeCell ref="B11:I11"/>
    <mergeCell ref="B3:I3"/>
    <mergeCell ref="G25:I25"/>
    <mergeCell ref="B16:I16"/>
    <mergeCell ref="B17:D17"/>
    <mergeCell ref="E17:F17"/>
    <mergeCell ref="G17:I17"/>
    <mergeCell ref="G14:I14"/>
    <mergeCell ref="B19:D19"/>
    <mergeCell ref="E19:F19"/>
    <mergeCell ref="G19:I19"/>
    <mergeCell ref="G20:I20"/>
    <mergeCell ref="E21:F21"/>
    <mergeCell ref="G21:I21"/>
    <mergeCell ref="G22:I22"/>
    <mergeCell ref="B21:D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H23"/>
  <sheetViews>
    <sheetView zoomScale="120" zoomScaleNormal="120" workbookViewId="0">
      <selection activeCell="I4" sqref="I4"/>
    </sheetView>
  </sheetViews>
  <sheetFormatPr defaultRowHeight="15.75"/>
  <cols>
    <col min="1" max="1" width="35.140625" style="96" customWidth="1"/>
    <col min="2" max="2" width="8.7109375" style="89" customWidth="1"/>
    <col min="3" max="3" width="22.140625" style="97" customWidth="1"/>
    <col min="4" max="4" width="19.28515625" style="98" customWidth="1"/>
    <col min="5" max="5" width="17.7109375" style="98" customWidth="1"/>
    <col min="6" max="6" width="10.85546875" style="96" bestFit="1" customWidth="1"/>
    <col min="7" max="7" width="9.85546875" style="96" bestFit="1" customWidth="1"/>
    <col min="8" max="8" width="11.85546875" style="96" bestFit="1" customWidth="1"/>
    <col min="9" max="255" width="9.140625" style="96"/>
    <col min="256" max="256" width="3" style="96" customWidth="1"/>
    <col min="257" max="257" width="35.140625" style="96" customWidth="1"/>
    <col min="258" max="258" width="8.7109375" style="96" customWidth="1"/>
    <col min="259" max="259" width="22.140625" style="96" customWidth="1"/>
    <col min="260" max="260" width="19.28515625" style="96" customWidth="1"/>
    <col min="261" max="261" width="17.7109375" style="96" customWidth="1"/>
    <col min="262" max="262" width="10.85546875" style="96" bestFit="1" customWidth="1"/>
    <col min="263" max="263" width="9.85546875" style="96" bestFit="1" customWidth="1"/>
    <col min="264" max="264" width="11.85546875" style="96" bestFit="1" customWidth="1"/>
    <col min="265" max="511" width="9.140625" style="96"/>
    <col min="512" max="512" width="3" style="96" customWidth="1"/>
    <col min="513" max="513" width="35.140625" style="96" customWidth="1"/>
    <col min="514" max="514" width="8.7109375" style="96" customWidth="1"/>
    <col min="515" max="515" width="22.140625" style="96" customWidth="1"/>
    <col min="516" max="516" width="19.28515625" style="96" customWidth="1"/>
    <col min="517" max="517" width="17.7109375" style="96" customWidth="1"/>
    <col min="518" max="518" width="10.85546875" style="96" bestFit="1" customWidth="1"/>
    <col min="519" max="519" width="9.85546875" style="96" bestFit="1" customWidth="1"/>
    <col min="520" max="520" width="11.85546875" style="96" bestFit="1" customWidth="1"/>
    <col min="521" max="767" width="9.140625" style="96"/>
    <col min="768" max="768" width="3" style="96" customWidth="1"/>
    <col min="769" max="769" width="35.140625" style="96" customWidth="1"/>
    <col min="770" max="770" width="8.7109375" style="96" customWidth="1"/>
    <col min="771" max="771" width="22.140625" style="96" customWidth="1"/>
    <col min="772" max="772" width="19.28515625" style="96" customWidth="1"/>
    <col min="773" max="773" width="17.7109375" style="96" customWidth="1"/>
    <col min="774" max="774" width="10.85546875" style="96" bestFit="1" customWidth="1"/>
    <col min="775" max="775" width="9.85546875" style="96" bestFit="1" customWidth="1"/>
    <col min="776" max="776" width="11.85546875" style="96" bestFit="1" customWidth="1"/>
    <col min="777" max="1023" width="9.140625" style="96"/>
    <col min="1024" max="1024" width="3" style="96" customWidth="1"/>
    <col min="1025" max="1025" width="35.140625" style="96" customWidth="1"/>
    <col min="1026" max="1026" width="8.7109375" style="96" customWidth="1"/>
    <col min="1027" max="1027" width="22.140625" style="96" customWidth="1"/>
    <col min="1028" max="1028" width="19.28515625" style="96" customWidth="1"/>
    <col min="1029" max="1029" width="17.7109375" style="96" customWidth="1"/>
    <col min="1030" max="1030" width="10.85546875" style="96" bestFit="1" customWidth="1"/>
    <col min="1031" max="1031" width="9.85546875" style="96" bestFit="1" customWidth="1"/>
    <col min="1032" max="1032" width="11.85546875" style="96" bestFit="1" customWidth="1"/>
    <col min="1033" max="1279" width="9.140625" style="96"/>
    <col min="1280" max="1280" width="3" style="96" customWidth="1"/>
    <col min="1281" max="1281" width="35.140625" style="96" customWidth="1"/>
    <col min="1282" max="1282" width="8.7109375" style="96" customWidth="1"/>
    <col min="1283" max="1283" width="22.140625" style="96" customWidth="1"/>
    <col min="1284" max="1284" width="19.28515625" style="96" customWidth="1"/>
    <col min="1285" max="1285" width="17.7109375" style="96" customWidth="1"/>
    <col min="1286" max="1286" width="10.85546875" style="96" bestFit="1" customWidth="1"/>
    <col min="1287" max="1287" width="9.85546875" style="96" bestFit="1" customWidth="1"/>
    <col min="1288" max="1288" width="11.85546875" style="96" bestFit="1" customWidth="1"/>
    <col min="1289" max="1535" width="9.140625" style="96"/>
    <col min="1536" max="1536" width="3" style="96" customWidth="1"/>
    <col min="1537" max="1537" width="35.140625" style="96" customWidth="1"/>
    <col min="1538" max="1538" width="8.7109375" style="96" customWidth="1"/>
    <col min="1539" max="1539" width="22.140625" style="96" customWidth="1"/>
    <col min="1540" max="1540" width="19.28515625" style="96" customWidth="1"/>
    <col min="1541" max="1541" width="17.7109375" style="96" customWidth="1"/>
    <col min="1542" max="1542" width="10.85546875" style="96" bestFit="1" customWidth="1"/>
    <col min="1543" max="1543" width="9.85546875" style="96" bestFit="1" customWidth="1"/>
    <col min="1544" max="1544" width="11.85546875" style="96" bestFit="1" customWidth="1"/>
    <col min="1545" max="1791" width="9.140625" style="96"/>
    <col min="1792" max="1792" width="3" style="96" customWidth="1"/>
    <col min="1793" max="1793" width="35.140625" style="96" customWidth="1"/>
    <col min="1794" max="1794" width="8.7109375" style="96" customWidth="1"/>
    <col min="1795" max="1795" width="22.140625" style="96" customWidth="1"/>
    <col min="1796" max="1796" width="19.28515625" style="96" customWidth="1"/>
    <col min="1797" max="1797" width="17.7109375" style="96" customWidth="1"/>
    <col min="1798" max="1798" width="10.85546875" style="96" bestFit="1" customWidth="1"/>
    <col min="1799" max="1799" width="9.85546875" style="96" bestFit="1" customWidth="1"/>
    <col min="1800" max="1800" width="11.85546875" style="96" bestFit="1" customWidth="1"/>
    <col min="1801" max="2047" width="9.140625" style="96"/>
    <col min="2048" max="2048" width="3" style="96" customWidth="1"/>
    <col min="2049" max="2049" width="35.140625" style="96" customWidth="1"/>
    <col min="2050" max="2050" width="8.7109375" style="96" customWidth="1"/>
    <col min="2051" max="2051" width="22.140625" style="96" customWidth="1"/>
    <col min="2052" max="2052" width="19.28515625" style="96" customWidth="1"/>
    <col min="2053" max="2053" width="17.7109375" style="96" customWidth="1"/>
    <col min="2054" max="2054" width="10.85546875" style="96" bestFit="1" customWidth="1"/>
    <col min="2055" max="2055" width="9.85546875" style="96" bestFit="1" customWidth="1"/>
    <col min="2056" max="2056" width="11.85546875" style="96" bestFit="1" customWidth="1"/>
    <col min="2057" max="2303" width="9.140625" style="96"/>
    <col min="2304" max="2304" width="3" style="96" customWidth="1"/>
    <col min="2305" max="2305" width="35.140625" style="96" customWidth="1"/>
    <col min="2306" max="2306" width="8.7109375" style="96" customWidth="1"/>
    <col min="2307" max="2307" width="22.140625" style="96" customWidth="1"/>
    <col min="2308" max="2308" width="19.28515625" style="96" customWidth="1"/>
    <col min="2309" max="2309" width="17.7109375" style="96" customWidth="1"/>
    <col min="2310" max="2310" width="10.85546875" style="96" bestFit="1" customWidth="1"/>
    <col min="2311" max="2311" width="9.85546875" style="96" bestFit="1" customWidth="1"/>
    <col min="2312" max="2312" width="11.85546875" style="96" bestFit="1" customWidth="1"/>
    <col min="2313" max="2559" width="9.140625" style="96"/>
    <col min="2560" max="2560" width="3" style="96" customWidth="1"/>
    <col min="2561" max="2561" width="35.140625" style="96" customWidth="1"/>
    <col min="2562" max="2562" width="8.7109375" style="96" customWidth="1"/>
    <col min="2563" max="2563" width="22.140625" style="96" customWidth="1"/>
    <col min="2564" max="2564" width="19.28515625" style="96" customWidth="1"/>
    <col min="2565" max="2565" width="17.7109375" style="96" customWidth="1"/>
    <col min="2566" max="2566" width="10.85546875" style="96" bestFit="1" customWidth="1"/>
    <col min="2567" max="2567" width="9.85546875" style="96" bestFit="1" customWidth="1"/>
    <col min="2568" max="2568" width="11.85546875" style="96" bestFit="1" customWidth="1"/>
    <col min="2569" max="2815" width="9.140625" style="96"/>
    <col min="2816" max="2816" width="3" style="96" customWidth="1"/>
    <col min="2817" max="2817" width="35.140625" style="96" customWidth="1"/>
    <col min="2818" max="2818" width="8.7109375" style="96" customWidth="1"/>
    <col min="2819" max="2819" width="22.140625" style="96" customWidth="1"/>
    <col min="2820" max="2820" width="19.28515625" style="96" customWidth="1"/>
    <col min="2821" max="2821" width="17.7109375" style="96" customWidth="1"/>
    <col min="2822" max="2822" width="10.85546875" style="96" bestFit="1" customWidth="1"/>
    <col min="2823" max="2823" width="9.85546875" style="96" bestFit="1" customWidth="1"/>
    <col min="2824" max="2824" width="11.85546875" style="96" bestFit="1" customWidth="1"/>
    <col min="2825" max="3071" width="9.140625" style="96"/>
    <col min="3072" max="3072" width="3" style="96" customWidth="1"/>
    <col min="3073" max="3073" width="35.140625" style="96" customWidth="1"/>
    <col min="3074" max="3074" width="8.7109375" style="96" customWidth="1"/>
    <col min="3075" max="3075" width="22.140625" style="96" customWidth="1"/>
    <col min="3076" max="3076" width="19.28515625" style="96" customWidth="1"/>
    <col min="3077" max="3077" width="17.7109375" style="96" customWidth="1"/>
    <col min="3078" max="3078" width="10.85546875" style="96" bestFit="1" customWidth="1"/>
    <col min="3079" max="3079" width="9.85546875" style="96" bestFit="1" customWidth="1"/>
    <col min="3080" max="3080" width="11.85546875" style="96" bestFit="1" customWidth="1"/>
    <col min="3081" max="3327" width="9.140625" style="96"/>
    <col min="3328" max="3328" width="3" style="96" customWidth="1"/>
    <col min="3329" max="3329" width="35.140625" style="96" customWidth="1"/>
    <col min="3330" max="3330" width="8.7109375" style="96" customWidth="1"/>
    <col min="3331" max="3331" width="22.140625" style="96" customWidth="1"/>
    <col min="3332" max="3332" width="19.28515625" style="96" customWidth="1"/>
    <col min="3333" max="3333" width="17.7109375" style="96" customWidth="1"/>
    <col min="3334" max="3334" width="10.85546875" style="96" bestFit="1" customWidth="1"/>
    <col min="3335" max="3335" width="9.85546875" style="96" bestFit="1" customWidth="1"/>
    <col min="3336" max="3336" width="11.85546875" style="96" bestFit="1" customWidth="1"/>
    <col min="3337" max="3583" width="9.140625" style="96"/>
    <col min="3584" max="3584" width="3" style="96" customWidth="1"/>
    <col min="3585" max="3585" width="35.140625" style="96" customWidth="1"/>
    <col min="3586" max="3586" width="8.7109375" style="96" customWidth="1"/>
    <col min="3587" max="3587" width="22.140625" style="96" customWidth="1"/>
    <col min="3588" max="3588" width="19.28515625" style="96" customWidth="1"/>
    <col min="3589" max="3589" width="17.7109375" style="96" customWidth="1"/>
    <col min="3590" max="3590" width="10.85546875" style="96" bestFit="1" customWidth="1"/>
    <col min="3591" max="3591" width="9.85546875" style="96" bestFit="1" customWidth="1"/>
    <col min="3592" max="3592" width="11.85546875" style="96" bestFit="1" customWidth="1"/>
    <col min="3593" max="3839" width="9.140625" style="96"/>
    <col min="3840" max="3840" width="3" style="96" customWidth="1"/>
    <col min="3841" max="3841" width="35.140625" style="96" customWidth="1"/>
    <col min="3842" max="3842" width="8.7109375" style="96" customWidth="1"/>
    <col min="3843" max="3843" width="22.140625" style="96" customWidth="1"/>
    <col min="3844" max="3844" width="19.28515625" style="96" customWidth="1"/>
    <col min="3845" max="3845" width="17.7109375" style="96" customWidth="1"/>
    <col min="3846" max="3846" width="10.85546875" style="96" bestFit="1" customWidth="1"/>
    <col min="3847" max="3847" width="9.85546875" style="96" bestFit="1" customWidth="1"/>
    <col min="3848" max="3848" width="11.85546875" style="96" bestFit="1" customWidth="1"/>
    <col min="3849" max="4095" width="9.140625" style="96"/>
    <col min="4096" max="4096" width="3" style="96" customWidth="1"/>
    <col min="4097" max="4097" width="35.140625" style="96" customWidth="1"/>
    <col min="4098" max="4098" width="8.7109375" style="96" customWidth="1"/>
    <col min="4099" max="4099" width="22.140625" style="96" customWidth="1"/>
    <col min="4100" max="4100" width="19.28515625" style="96" customWidth="1"/>
    <col min="4101" max="4101" width="17.7109375" style="96" customWidth="1"/>
    <col min="4102" max="4102" width="10.85546875" style="96" bestFit="1" customWidth="1"/>
    <col min="4103" max="4103" width="9.85546875" style="96" bestFit="1" customWidth="1"/>
    <col min="4104" max="4104" width="11.85546875" style="96" bestFit="1" customWidth="1"/>
    <col min="4105" max="4351" width="9.140625" style="96"/>
    <col min="4352" max="4352" width="3" style="96" customWidth="1"/>
    <col min="4353" max="4353" width="35.140625" style="96" customWidth="1"/>
    <col min="4354" max="4354" width="8.7109375" style="96" customWidth="1"/>
    <col min="4355" max="4355" width="22.140625" style="96" customWidth="1"/>
    <col min="4356" max="4356" width="19.28515625" style="96" customWidth="1"/>
    <col min="4357" max="4357" width="17.7109375" style="96" customWidth="1"/>
    <col min="4358" max="4358" width="10.85546875" style="96" bestFit="1" customWidth="1"/>
    <col min="4359" max="4359" width="9.85546875" style="96" bestFit="1" customWidth="1"/>
    <col min="4360" max="4360" width="11.85546875" style="96" bestFit="1" customWidth="1"/>
    <col min="4361" max="4607" width="9.140625" style="96"/>
    <col min="4608" max="4608" width="3" style="96" customWidth="1"/>
    <col min="4609" max="4609" width="35.140625" style="96" customWidth="1"/>
    <col min="4610" max="4610" width="8.7109375" style="96" customWidth="1"/>
    <col min="4611" max="4611" width="22.140625" style="96" customWidth="1"/>
    <col min="4612" max="4612" width="19.28515625" style="96" customWidth="1"/>
    <col min="4613" max="4613" width="17.7109375" style="96" customWidth="1"/>
    <col min="4614" max="4614" width="10.85546875" style="96" bestFit="1" customWidth="1"/>
    <col min="4615" max="4615" width="9.85546875" style="96" bestFit="1" customWidth="1"/>
    <col min="4616" max="4616" width="11.85546875" style="96" bestFit="1" customWidth="1"/>
    <col min="4617" max="4863" width="9.140625" style="96"/>
    <col min="4864" max="4864" width="3" style="96" customWidth="1"/>
    <col min="4865" max="4865" width="35.140625" style="96" customWidth="1"/>
    <col min="4866" max="4866" width="8.7109375" style="96" customWidth="1"/>
    <col min="4867" max="4867" width="22.140625" style="96" customWidth="1"/>
    <col min="4868" max="4868" width="19.28515625" style="96" customWidth="1"/>
    <col min="4869" max="4869" width="17.7109375" style="96" customWidth="1"/>
    <col min="4870" max="4870" width="10.85546875" style="96" bestFit="1" customWidth="1"/>
    <col min="4871" max="4871" width="9.85546875" style="96" bestFit="1" customWidth="1"/>
    <col min="4872" max="4872" width="11.85546875" style="96" bestFit="1" customWidth="1"/>
    <col min="4873" max="5119" width="9.140625" style="96"/>
    <col min="5120" max="5120" width="3" style="96" customWidth="1"/>
    <col min="5121" max="5121" width="35.140625" style="96" customWidth="1"/>
    <col min="5122" max="5122" width="8.7109375" style="96" customWidth="1"/>
    <col min="5123" max="5123" width="22.140625" style="96" customWidth="1"/>
    <col min="5124" max="5124" width="19.28515625" style="96" customWidth="1"/>
    <col min="5125" max="5125" width="17.7109375" style="96" customWidth="1"/>
    <col min="5126" max="5126" width="10.85546875" style="96" bestFit="1" customWidth="1"/>
    <col min="5127" max="5127" width="9.85546875" style="96" bestFit="1" customWidth="1"/>
    <col min="5128" max="5128" width="11.85546875" style="96" bestFit="1" customWidth="1"/>
    <col min="5129" max="5375" width="9.140625" style="96"/>
    <col min="5376" max="5376" width="3" style="96" customWidth="1"/>
    <col min="5377" max="5377" width="35.140625" style="96" customWidth="1"/>
    <col min="5378" max="5378" width="8.7109375" style="96" customWidth="1"/>
    <col min="5379" max="5379" width="22.140625" style="96" customWidth="1"/>
    <col min="5380" max="5380" width="19.28515625" style="96" customWidth="1"/>
    <col min="5381" max="5381" width="17.7109375" style="96" customWidth="1"/>
    <col min="5382" max="5382" width="10.85546875" style="96" bestFit="1" customWidth="1"/>
    <col min="5383" max="5383" width="9.85546875" style="96" bestFit="1" customWidth="1"/>
    <col min="5384" max="5384" width="11.85546875" style="96" bestFit="1" customWidth="1"/>
    <col min="5385" max="5631" width="9.140625" style="96"/>
    <col min="5632" max="5632" width="3" style="96" customWidth="1"/>
    <col min="5633" max="5633" width="35.140625" style="96" customWidth="1"/>
    <col min="5634" max="5634" width="8.7109375" style="96" customWidth="1"/>
    <col min="5635" max="5635" width="22.140625" style="96" customWidth="1"/>
    <col min="5636" max="5636" width="19.28515625" style="96" customWidth="1"/>
    <col min="5637" max="5637" width="17.7109375" style="96" customWidth="1"/>
    <col min="5638" max="5638" width="10.85546875" style="96" bestFit="1" customWidth="1"/>
    <col min="5639" max="5639" width="9.85546875" style="96" bestFit="1" customWidth="1"/>
    <col min="5640" max="5640" width="11.85546875" style="96" bestFit="1" customWidth="1"/>
    <col min="5641" max="5887" width="9.140625" style="96"/>
    <col min="5888" max="5888" width="3" style="96" customWidth="1"/>
    <col min="5889" max="5889" width="35.140625" style="96" customWidth="1"/>
    <col min="5890" max="5890" width="8.7109375" style="96" customWidth="1"/>
    <col min="5891" max="5891" width="22.140625" style="96" customWidth="1"/>
    <col min="5892" max="5892" width="19.28515625" style="96" customWidth="1"/>
    <col min="5893" max="5893" width="17.7109375" style="96" customWidth="1"/>
    <col min="5894" max="5894" width="10.85546875" style="96" bestFit="1" customWidth="1"/>
    <col min="5895" max="5895" width="9.85546875" style="96" bestFit="1" customWidth="1"/>
    <col min="5896" max="5896" width="11.85546875" style="96" bestFit="1" customWidth="1"/>
    <col min="5897" max="6143" width="9.140625" style="96"/>
    <col min="6144" max="6144" width="3" style="96" customWidth="1"/>
    <col min="6145" max="6145" width="35.140625" style="96" customWidth="1"/>
    <col min="6146" max="6146" width="8.7109375" style="96" customWidth="1"/>
    <col min="6147" max="6147" width="22.140625" style="96" customWidth="1"/>
    <col min="6148" max="6148" width="19.28515625" style="96" customWidth="1"/>
    <col min="6149" max="6149" width="17.7109375" style="96" customWidth="1"/>
    <col min="6150" max="6150" width="10.85546875" style="96" bestFit="1" customWidth="1"/>
    <col min="6151" max="6151" width="9.85546875" style="96" bestFit="1" customWidth="1"/>
    <col min="6152" max="6152" width="11.85546875" style="96" bestFit="1" customWidth="1"/>
    <col min="6153" max="6399" width="9.140625" style="96"/>
    <col min="6400" max="6400" width="3" style="96" customWidth="1"/>
    <col min="6401" max="6401" width="35.140625" style="96" customWidth="1"/>
    <col min="6402" max="6402" width="8.7109375" style="96" customWidth="1"/>
    <col min="6403" max="6403" width="22.140625" style="96" customWidth="1"/>
    <col min="6404" max="6404" width="19.28515625" style="96" customWidth="1"/>
    <col min="6405" max="6405" width="17.7109375" style="96" customWidth="1"/>
    <col min="6406" max="6406" width="10.85546875" style="96" bestFit="1" customWidth="1"/>
    <col min="6407" max="6407" width="9.85546875" style="96" bestFit="1" customWidth="1"/>
    <col min="6408" max="6408" width="11.85546875" style="96" bestFit="1" customWidth="1"/>
    <col min="6409" max="6655" width="9.140625" style="96"/>
    <col min="6656" max="6656" width="3" style="96" customWidth="1"/>
    <col min="6657" max="6657" width="35.140625" style="96" customWidth="1"/>
    <col min="6658" max="6658" width="8.7109375" style="96" customWidth="1"/>
    <col min="6659" max="6659" width="22.140625" style="96" customWidth="1"/>
    <col min="6660" max="6660" width="19.28515625" style="96" customWidth="1"/>
    <col min="6661" max="6661" width="17.7109375" style="96" customWidth="1"/>
    <col min="6662" max="6662" width="10.85546875" style="96" bestFit="1" customWidth="1"/>
    <col min="6663" max="6663" width="9.85546875" style="96" bestFit="1" customWidth="1"/>
    <col min="6664" max="6664" width="11.85546875" style="96" bestFit="1" customWidth="1"/>
    <col min="6665" max="6911" width="9.140625" style="96"/>
    <col min="6912" max="6912" width="3" style="96" customWidth="1"/>
    <col min="6913" max="6913" width="35.140625" style="96" customWidth="1"/>
    <col min="6914" max="6914" width="8.7109375" style="96" customWidth="1"/>
    <col min="6915" max="6915" width="22.140625" style="96" customWidth="1"/>
    <col min="6916" max="6916" width="19.28515625" style="96" customWidth="1"/>
    <col min="6917" max="6917" width="17.7109375" style="96" customWidth="1"/>
    <col min="6918" max="6918" width="10.85546875" style="96" bestFit="1" customWidth="1"/>
    <col min="6919" max="6919" width="9.85546875" style="96" bestFit="1" customWidth="1"/>
    <col min="6920" max="6920" width="11.85546875" style="96" bestFit="1" customWidth="1"/>
    <col min="6921" max="7167" width="9.140625" style="96"/>
    <col min="7168" max="7168" width="3" style="96" customWidth="1"/>
    <col min="7169" max="7169" width="35.140625" style="96" customWidth="1"/>
    <col min="7170" max="7170" width="8.7109375" style="96" customWidth="1"/>
    <col min="7171" max="7171" width="22.140625" style="96" customWidth="1"/>
    <col min="7172" max="7172" width="19.28515625" style="96" customWidth="1"/>
    <col min="7173" max="7173" width="17.7109375" style="96" customWidth="1"/>
    <col min="7174" max="7174" width="10.85546875" style="96" bestFit="1" customWidth="1"/>
    <col min="7175" max="7175" width="9.85546875" style="96" bestFit="1" customWidth="1"/>
    <col min="7176" max="7176" width="11.85546875" style="96" bestFit="1" customWidth="1"/>
    <col min="7177" max="7423" width="9.140625" style="96"/>
    <col min="7424" max="7424" width="3" style="96" customWidth="1"/>
    <col min="7425" max="7425" width="35.140625" style="96" customWidth="1"/>
    <col min="7426" max="7426" width="8.7109375" style="96" customWidth="1"/>
    <col min="7427" max="7427" width="22.140625" style="96" customWidth="1"/>
    <col min="7428" max="7428" width="19.28515625" style="96" customWidth="1"/>
    <col min="7429" max="7429" width="17.7109375" style="96" customWidth="1"/>
    <col min="7430" max="7430" width="10.85546875" style="96" bestFit="1" customWidth="1"/>
    <col min="7431" max="7431" width="9.85546875" style="96" bestFit="1" customWidth="1"/>
    <col min="7432" max="7432" width="11.85546875" style="96" bestFit="1" customWidth="1"/>
    <col min="7433" max="7679" width="9.140625" style="96"/>
    <col min="7680" max="7680" width="3" style="96" customWidth="1"/>
    <col min="7681" max="7681" width="35.140625" style="96" customWidth="1"/>
    <col min="7682" max="7682" width="8.7109375" style="96" customWidth="1"/>
    <col min="7683" max="7683" width="22.140625" style="96" customWidth="1"/>
    <col min="7684" max="7684" width="19.28515625" style="96" customWidth="1"/>
    <col min="7685" max="7685" width="17.7109375" style="96" customWidth="1"/>
    <col min="7686" max="7686" width="10.85546875" style="96" bestFit="1" customWidth="1"/>
    <col min="7687" max="7687" width="9.85546875" style="96" bestFit="1" customWidth="1"/>
    <col min="7688" max="7688" width="11.85546875" style="96" bestFit="1" customWidth="1"/>
    <col min="7689" max="7935" width="9.140625" style="96"/>
    <col min="7936" max="7936" width="3" style="96" customWidth="1"/>
    <col min="7937" max="7937" width="35.140625" style="96" customWidth="1"/>
    <col min="7938" max="7938" width="8.7109375" style="96" customWidth="1"/>
    <col min="7939" max="7939" width="22.140625" style="96" customWidth="1"/>
    <col min="7940" max="7940" width="19.28515625" style="96" customWidth="1"/>
    <col min="7941" max="7941" width="17.7109375" style="96" customWidth="1"/>
    <col min="7942" max="7942" width="10.85546875" style="96" bestFit="1" customWidth="1"/>
    <col min="7943" max="7943" width="9.85546875" style="96" bestFit="1" customWidth="1"/>
    <col min="7944" max="7944" width="11.85546875" style="96" bestFit="1" customWidth="1"/>
    <col min="7945" max="8191" width="9.140625" style="96"/>
    <col min="8192" max="8192" width="3" style="96" customWidth="1"/>
    <col min="8193" max="8193" width="35.140625" style="96" customWidth="1"/>
    <col min="8194" max="8194" width="8.7109375" style="96" customWidth="1"/>
    <col min="8195" max="8195" width="22.140625" style="96" customWidth="1"/>
    <col min="8196" max="8196" width="19.28515625" style="96" customWidth="1"/>
    <col min="8197" max="8197" width="17.7109375" style="96" customWidth="1"/>
    <col min="8198" max="8198" width="10.85546875" style="96" bestFit="1" customWidth="1"/>
    <col min="8199" max="8199" width="9.85546875" style="96" bestFit="1" customWidth="1"/>
    <col min="8200" max="8200" width="11.85546875" style="96" bestFit="1" customWidth="1"/>
    <col min="8201" max="8447" width="9.140625" style="96"/>
    <col min="8448" max="8448" width="3" style="96" customWidth="1"/>
    <col min="8449" max="8449" width="35.140625" style="96" customWidth="1"/>
    <col min="8450" max="8450" width="8.7109375" style="96" customWidth="1"/>
    <col min="8451" max="8451" width="22.140625" style="96" customWidth="1"/>
    <col min="8452" max="8452" width="19.28515625" style="96" customWidth="1"/>
    <col min="8453" max="8453" width="17.7109375" style="96" customWidth="1"/>
    <col min="8454" max="8454" width="10.85546875" style="96" bestFit="1" customWidth="1"/>
    <col min="8455" max="8455" width="9.85546875" style="96" bestFit="1" customWidth="1"/>
    <col min="8456" max="8456" width="11.85546875" style="96" bestFit="1" customWidth="1"/>
    <col min="8457" max="8703" width="9.140625" style="96"/>
    <col min="8704" max="8704" width="3" style="96" customWidth="1"/>
    <col min="8705" max="8705" width="35.140625" style="96" customWidth="1"/>
    <col min="8706" max="8706" width="8.7109375" style="96" customWidth="1"/>
    <col min="8707" max="8707" width="22.140625" style="96" customWidth="1"/>
    <col min="8708" max="8708" width="19.28515625" style="96" customWidth="1"/>
    <col min="8709" max="8709" width="17.7109375" style="96" customWidth="1"/>
    <col min="8710" max="8710" width="10.85546875" style="96" bestFit="1" customWidth="1"/>
    <col min="8711" max="8711" width="9.85546875" style="96" bestFit="1" customWidth="1"/>
    <col min="8712" max="8712" width="11.85546875" style="96" bestFit="1" customWidth="1"/>
    <col min="8713" max="8959" width="9.140625" style="96"/>
    <col min="8960" max="8960" width="3" style="96" customWidth="1"/>
    <col min="8961" max="8961" width="35.140625" style="96" customWidth="1"/>
    <col min="8962" max="8962" width="8.7109375" style="96" customWidth="1"/>
    <col min="8963" max="8963" width="22.140625" style="96" customWidth="1"/>
    <col min="8964" max="8964" width="19.28515625" style="96" customWidth="1"/>
    <col min="8965" max="8965" width="17.7109375" style="96" customWidth="1"/>
    <col min="8966" max="8966" width="10.85546875" style="96" bestFit="1" customWidth="1"/>
    <col min="8967" max="8967" width="9.85546875" style="96" bestFit="1" customWidth="1"/>
    <col min="8968" max="8968" width="11.85546875" style="96" bestFit="1" customWidth="1"/>
    <col min="8969" max="9215" width="9.140625" style="96"/>
    <col min="9216" max="9216" width="3" style="96" customWidth="1"/>
    <col min="9217" max="9217" width="35.140625" style="96" customWidth="1"/>
    <col min="9218" max="9218" width="8.7109375" style="96" customWidth="1"/>
    <col min="9219" max="9219" width="22.140625" style="96" customWidth="1"/>
    <col min="9220" max="9220" width="19.28515625" style="96" customWidth="1"/>
    <col min="9221" max="9221" width="17.7109375" style="96" customWidth="1"/>
    <col min="9222" max="9222" width="10.85546875" style="96" bestFit="1" customWidth="1"/>
    <col min="9223" max="9223" width="9.85546875" style="96" bestFit="1" customWidth="1"/>
    <col min="9224" max="9224" width="11.85546875" style="96" bestFit="1" customWidth="1"/>
    <col min="9225" max="9471" width="9.140625" style="96"/>
    <col min="9472" max="9472" width="3" style="96" customWidth="1"/>
    <col min="9473" max="9473" width="35.140625" style="96" customWidth="1"/>
    <col min="9474" max="9474" width="8.7109375" style="96" customWidth="1"/>
    <col min="9475" max="9475" width="22.140625" style="96" customWidth="1"/>
    <col min="9476" max="9476" width="19.28515625" style="96" customWidth="1"/>
    <col min="9477" max="9477" width="17.7109375" style="96" customWidth="1"/>
    <col min="9478" max="9478" width="10.85546875" style="96" bestFit="1" customWidth="1"/>
    <col min="9479" max="9479" width="9.85546875" style="96" bestFit="1" customWidth="1"/>
    <col min="9480" max="9480" width="11.85546875" style="96" bestFit="1" customWidth="1"/>
    <col min="9481" max="9727" width="9.140625" style="96"/>
    <col min="9728" max="9728" width="3" style="96" customWidth="1"/>
    <col min="9729" max="9729" width="35.140625" style="96" customWidth="1"/>
    <col min="9730" max="9730" width="8.7109375" style="96" customWidth="1"/>
    <col min="9731" max="9731" width="22.140625" style="96" customWidth="1"/>
    <col min="9732" max="9732" width="19.28515625" style="96" customWidth="1"/>
    <col min="9733" max="9733" width="17.7109375" style="96" customWidth="1"/>
    <col min="9734" max="9734" width="10.85546875" style="96" bestFit="1" customWidth="1"/>
    <col min="9735" max="9735" width="9.85546875" style="96" bestFit="1" customWidth="1"/>
    <col min="9736" max="9736" width="11.85546875" style="96" bestFit="1" customWidth="1"/>
    <col min="9737" max="9983" width="9.140625" style="96"/>
    <col min="9984" max="9984" width="3" style="96" customWidth="1"/>
    <col min="9985" max="9985" width="35.140625" style="96" customWidth="1"/>
    <col min="9986" max="9986" width="8.7109375" style="96" customWidth="1"/>
    <col min="9987" max="9987" width="22.140625" style="96" customWidth="1"/>
    <col min="9988" max="9988" width="19.28515625" style="96" customWidth="1"/>
    <col min="9989" max="9989" width="17.7109375" style="96" customWidth="1"/>
    <col min="9990" max="9990" width="10.85546875" style="96" bestFit="1" customWidth="1"/>
    <col min="9991" max="9991" width="9.85546875" style="96" bestFit="1" customWidth="1"/>
    <col min="9992" max="9992" width="11.85546875" style="96" bestFit="1" customWidth="1"/>
    <col min="9993" max="10239" width="9.140625" style="96"/>
    <col min="10240" max="10240" width="3" style="96" customWidth="1"/>
    <col min="10241" max="10241" width="35.140625" style="96" customWidth="1"/>
    <col min="10242" max="10242" width="8.7109375" style="96" customWidth="1"/>
    <col min="10243" max="10243" width="22.140625" style="96" customWidth="1"/>
    <col min="10244" max="10244" width="19.28515625" style="96" customWidth="1"/>
    <col min="10245" max="10245" width="17.7109375" style="96" customWidth="1"/>
    <col min="10246" max="10246" width="10.85546875" style="96" bestFit="1" customWidth="1"/>
    <col min="10247" max="10247" width="9.85546875" style="96" bestFit="1" customWidth="1"/>
    <col min="10248" max="10248" width="11.85546875" style="96" bestFit="1" customWidth="1"/>
    <col min="10249" max="10495" width="9.140625" style="96"/>
    <col min="10496" max="10496" width="3" style="96" customWidth="1"/>
    <col min="10497" max="10497" width="35.140625" style="96" customWidth="1"/>
    <col min="10498" max="10498" width="8.7109375" style="96" customWidth="1"/>
    <col min="10499" max="10499" width="22.140625" style="96" customWidth="1"/>
    <col min="10500" max="10500" width="19.28515625" style="96" customWidth="1"/>
    <col min="10501" max="10501" width="17.7109375" style="96" customWidth="1"/>
    <col min="10502" max="10502" width="10.85546875" style="96" bestFit="1" customWidth="1"/>
    <col min="10503" max="10503" width="9.85546875" style="96" bestFit="1" customWidth="1"/>
    <col min="10504" max="10504" width="11.85546875" style="96" bestFit="1" customWidth="1"/>
    <col min="10505" max="10751" width="9.140625" style="96"/>
    <col min="10752" max="10752" width="3" style="96" customWidth="1"/>
    <col min="10753" max="10753" width="35.140625" style="96" customWidth="1"/>
    <col min="10754" max="10754" width="8.7109375" style="96" customWidth="1"/>
    <col min="10755" max="10755" width="22.140625" style="96" customWidth="1"/>
    <col min="10756" max="10756" width="19.28515625" style="96" customWidth="1"/>
    <col min="10757" max="10757" width="17.7109375" style="96" customWidth="1"/>
    <col min="10758" max="10758" width="10.85546875" style="96" bestFit="1" customWidth="1"/>
    <col min="10759" max="10759" width="9.85546875" style="96" bestFit="1" customWidth="1"/>
    <col min="10760" max="10760" width="11.85546875" style="96" bestFit="1" customWidth="1"/>
    <col min="10761" max="11007" width="9.140625" style="96"/>
    <col min="11008" max="11008" width="3" style="96" customWidth="1"/>
    <col min="11009" max="11009" width="35.140625" style="96" customWidth="1"/>
    <col min="11010" max="11010" width="8.7109375" style="96" customWidth="1"/>
    <col min="11011" max="11011" width="22.140625" style="96" customWidth="1"/>
    <col min="11012" max="11012" width="19.28515625" style="96" customWidth="1"/>
    <col min="11013" max="11013" width="17.7109375" style="96" customWidth="1"/>
    <col min="11014" max="11014" width="10.85546875" style="96" bestFit="1" customWidth="1"/>
    <col min="11015" max="11015" width="9.85546875" style="96" bestFit="1" customWidth="1"/>
    <col min="11016" max="11016" width="11.85546875" style="96" bestFit="1" customWidth="1"/>
    <col min="11017" max="11263" width="9.140625" style="96"/>
    <col min="11264" max="11264" width="3" style="96" customWidth="1"/>
    <col min="11265" max="11265" width="35.140625" style="96" customWidth="1"/>
    <col min="11266" max="11266" width="8.7109375" style="96" customWidth="1"/>
    <col min="11267" max="11267" width="22.140625" style="96" customWidth="1"/>
    <col min="11268" max="11268" width="19.28515625" style="96" customWidth="1"/>
    <col min="11269" max="11269" width="17.7109375" style="96" customWidth="1"/>
    <col min="11270" max="11270" width="10.85546875" style="96" bestFit="1" customWidth="1"/>
    <col min="11271" max="11271" width="9.85546875" style="96" bestFit="1" customWidth="1"/>
    <col min="11272" max="11272" width="11.85546875" style="96" bestFit="1" customWidth="1"/>
    <col min="11273" max="11519" width="9.140625" style="96"/>
    <col min="11520" max="11520" width="3" style="96" customWidth="1"/>
    <col min="11521" max="11521" width="35.140625" style="96" customWidth="1"/>
    <col min="11522" max="11522" width="8.7109375" style="96" customWidth="1"/>
    <col min="11523" max="11523" width="22.140625" style="96" customWidth="1"/>
    <col min="11524" max="11524" width="19.28515625" style="96" customWidth="1"/>
    <col min="11525" max="11525" width="17.7109375" style="96" customWidth="1"/>
    <col min="11526" max="11526" width="10.85546875" style="96" bestFit="1" customWidth="1"/>
    <col min="11527" max="11527" width="9.85546875" style="96" bestFit="1" customWidth="1"/>
    <col min="11528" max="11528" width="11.85546875" style="96" bestFit="1" customWidth="1"/>
    <col min="11529" max="11775" width="9.140625" style="96"/>
    <col min="11776" max="11776" width="3" style="96" customWidth="1"/>
    <col min="11777" max="11777" width="35.140625" style="96" customWidth="1"/>
    <col min="11778" max="11778" width="8.7109375" style="96" customWidth="1"/>
    <col min="11779" max="11779" width="22.140625" style="96" customWidth="1"/>
    <col min="11780" max="11780" width="19.28515625" style="96" customWidth="1"/>
    <col min="11781" max="11781" width="17.7109375" style="96" customWidth="1"/>
    <col min="11782" max="11782" width="10.85546875" style="96" bestFit="1" customWidth="1"/>
    <col min="11783" max="11783" width="9.85546875" style="96" bestFit="1" customWidth="1"/>
    <col min="11784" max="11784" width="11.85546875" style="96" bestFit="1" customWidth="1"/>
    <col min="11785" max="12031" width="9.140625" style="96"/>
    <col min="12032" max="12032" width="3" style="96" customWidth="1"/>
    <col min="12033" max="12033" width="35.140625" style="96" customWidth="1"/>
    <col min="12034" max="12034" width="8.7109375" style="96" customWidth="1"/>
    <col min="12035" max="12035" width="22.140625" style="96" customWidth="1"/>
    <col min="12036" max="12036" width="19.28515625" style="96" customWidth="1"/>
    <col min="12037" max="12037" width="17.7109375" style="96" customWidth="1"/>
    <col min="12038" max="12038" width="10.85546875" style="96" bestFit="1" customWidth="1"/>
    <col min="12039" max="12039" width="9.85546875" style="96" bestFit="1" customWidth="1"/>
    <col min="12040" max="12040" width="11.85546875" style="96" bestFit="1" customWidth="1"/>
    <col min="12041" max="12287" width="9.140625" style="96"/>
    <col min="12288" max="12288" width="3" style="96" customWidth="1"/>
    <col min="12289" max="12289" width="35.140625" style="96" customWidth="1"/>
    <col min="12290" max="12290" width="8.7109375" style="96" customWidth="1"/>
    <col min="12291" max="12291" width="22.140625" style="96" customWidth="1"/>
    <col min="12292" max="12292" width="19.28515625" style="96" customWidth="1"/>
    <col min="12293" max="12293" width="17.7109375" style="96" customWidth="1"/>
    <col min="12294" max="12294" width="10.85546875" style="96" bestFit="1" customWidth="1"/>
    <col min="12295" max="12295" width="9.85546875" style="96" bestFit="1" customWidth="1"/>
    <col min="12296" max="12296" width="11.85546875" style="96" bestFit="1" customWidth="1"/>
    <col min="12297" max="12543" width="9.140625" style="96"/>
    <col min="12544" max="12544" width="3" style="96" customWidth="1"/>
    <col min="12545" max="12545" width="35.140625" style="96" customWidth="1"/>
    <col min="12546" max="12546" width="8.7109375" style="96" customWidth="1"/>
    <col min="12547" max="12547" width="22.140625" style="96" customWidth="1"/>
    <col min="12548" max="12548" width="19.28515625" style="96" customWidth="1"/>
    <col min="12549" max="12549" width="17.7109375" style="96" customWidth="1"/>
    <col min="12550" max="12550" width="10.85546875" style="96" bestFit="1" customWidth="1"/>
    <col min="12551" max="12551" width="9.85546875" style="96" bestFit="1" customWidth="1"/>
    <col min="12552" max="12552" width="11.85546875" style="96" bestFit="1" customWidth="1"/>
    <col min="12553" max="12799" width="9.140625" style="96"/>
    <col min="12800" max="12800" width="3" style="96" customWidth="1"/>
    <col min="12801" max="12801" width="35.140625" style="96" customWidth="1"/>
    <col min="12802" max="12802" width="8.7109375" style="96" customWidth="1"/>
    <col min="12803" max="12803" width="22.140625" style="96" customWidth="1"/>
    <col min="12804" max="12804" width="19.28515625" style="96" customWidth="1"/>
    <col min="12805" max="12805" width="17.7109375" style="96" customWidth="1"/>
    <col min="12806" max="12806" width="10.85546875" style="96" bestFit="1" customWidth="1"/>
    <col min="12807" max="12807" width="9.85546875" style="96" bestFit="1" customWidth="1"/>
    <col min="12808" max="12808" width="11.85546875" style="96" bestFit="1" customWidth="1"/>
    <col min="12809" max="13055" width="9.140625" style="96"/>
    <col min="13056" max="13056" width="3" style="96" customWidth="1"/>
    <col min="13057" max="13057" width="35.140625" style="96" customWidth="1"/>
    <col min="13058" max="13058" width="8.7109375" style="96" customWidth="1"/>
    <col min="13059" max="13059" width="22.140625" style="96" customWidth="1"/>
    <col min="13060" max="13060" width="19.28515625" style="96" customWidth="1"/>
    <col min="13061" max="13061" width="17.7109375" style="96" customWidth="1"/>
    <col min="13062" max="13062" width="10.85546875" style="96" bestFit="1" customWidth="1"/>
    <col min="13063" max="13063" width="9.85546875" style="96" bestFit="1" customWidth="1"/>
    <col min="13064" max="13064" width="11.85546875" style="96" bestFit="1" customWidth="1"/>
    <col min="13065" max="13311" width="9.140625" style="96"/>
    <col min="13312" max="13312" width="3" style="96" customWidth="1"/>
    <col min="13313" max="13313" width="35.140625" style="96" customWidth="1"/>
    <col min="13314" max="13314" width="8.7109375" style="96" customWidth="1"/>
    <col min="13315" max="13315" width="22.140625" style="96" customWidth="1"/>
    <col min="13316" max="13316" width="19.28515625" style="96" customWidth="1"/>
    <col min="13317" max="13317" width="17.7109375" style="96" customWidth="1"/>
    <col min="13318" max="13318" width="10.85546875" style="96" bestFit="1" customWidth="1"/>
    <col min="13319" max="13319" width="9.85546875" style="96" bestFit="1" customWidth="1"/>
    <col min="13320" max="13320" width="11.85546875" style="96" bestFit="1" customWidth="1"/>
    <col min="13321" max="13567" width="9.140625" style="96"/>
    <col min="13568" max="13568" width="3" style="96" customWidth="1"/>
    <col min="13569" max="13569" width="35.140625" style="96" customWidth="1"/>
    <col min="13570" max="13570" width="8.7109375" style="96" customWidth="1"/>
    <col min="13571" max="13571" width="22.140625" style="96" customWidth="1"/>
    <col min="13572" max="13572" width="19.28515625" style="96" customWidth="1"/>
    <col min="13573" max="13573" width="17.7109375" style="96" customWidth="1"/>
    <col min="13574" max="13574" width="10.85546875" style="96" bestFit="1" customWidth="1"/>
    <col min="13575" max="13575" width="9.85546875" style="96" bestFit="1" customWidth="1"/>
    <col min="13576" max="13576" width="11.85546875" style="96" bestFit="1" customWidth="1"/>
    <col min="13577" max="13823" width="9.140625" style="96"/>
    <col min="13824" max="13824" width="3" style="96" customWidth="1"/>
    <col min="13825" max="13825" width="35.140625" style="96" customWidth="1"/>
    <col min="13826" max="13826" width="8.7109375" style="96" customWidth="1"/>
    <col min="13827" max="13827" width="22.140625" style="96" customWidth="1"/>
    <col min="13828" max="13828" width="19.28515625" style="96" customWidth="1"/>
    <col min="13829" max="13829" width="17.7109375" style="96" customWidth="1"/>
    <col min="13830" max="13830" width="10.85546875" style="96" bestFit="1" customWidth="1"/>
    <col min="13831" max="13831" width="9.85546875" style="96" bestFit="1" customWidth="1"/>
    <col min="13832" max="13832" width="11.85546875" style="96" bestFit="1" customWidth="1"/>
    <col min="13833" max="14079" width="9.140625" style="96"/>
    <col min="14080" max="14080" width="3" style="96" customWidth="1"/>
    <col min="14081" max="14081" width="35.140625" style="96" customWidth="1"/>
    <col min="14082" max="14082" width="8.7109375" style="96" customWidth="1"/>
    <col min="14083" max="14083" width="22.140625" style="96" customWidth="1"/>
    <col min="14084" max="14084" width="19.28515625" style="96" customWidth="1"/>
    <col min="14085" max="14085" width="17.7109375" style="96" customWidth="1"/>
    <col min="14086" max="14086" width="10.85546875" style="96" bestFit="1" customWidth="1"/>
    <col min="14087" max="14087" width="9.85546875" style="96" bestFit="1" customWidth="1"/>
    <col min="14088" max="14088" width="11.85546875" style="96" bestFit="1" customWidth="1"/>
    <col min="14089" max="14335" width="9.140625" style="96"/>
    <col min="14336" max="14336" width="3" style="96" customWidth="1"/>
    <col min="14337" max="14337" width="35.140625" style="96" customWidth="1"/>
    <col min="14338" max="14338" width="8.7109375" style="96" customWidth="1"/>
    <col min="14339" max="14339" width="22.140625" style="96" customWidth="1"/>
    <col min="14340" max="14340" width="19.28515625" style="96" customWidth="1"/>
    <col min="14341" max="14341" width="17.7109375" style="96" customWidth="1"/>
    <col min="14342" max="14342" width="10.85546875" style="96" bestFit="1" customWidth="1"/>
    <col min="14343" max="14343" width="9.85546875" style="96" bestFit="1" customWidth="1"/>
    <col min="14344" max="14344" width="11.85546875" style="96" bestFit="1" customWidth="1"/>
    <col min="14345" max="14591" width="9.140625" style="96"/>
    <col min="14592" max="14592" width="3" style="96" customWidth="1"/>
    <col min="14593" max="14593" width="35.140625" style="96" customWidth="1"/>
    <col min="14594" max="14594" width="8.7109375" style="96" customWidth="1"/>
    <col min="14595" max="14595" width="22.140625" style="96" customWidth="1"/>
    <col min="14596" max="14596" width="19.28515625" style="96" customWidth="1"/>
    <col min="14597" max="14597" width="17.7109375" style="96" customWidth="1"/>
    <col min="14598" max="14598" width="10.85546875" style="96" bestFit="1" customWidth="1"/>
    <col min="14599" max="14599" width="9.85546875" style="96" bestFit="1" customWidth="1"/>
    <col min="14600" max="14600" width="11.85546875" style="96" bestFit="1" customWidth="1"/>
    <col min="14601" max="14847" width="9.140625" style="96"/>
    <col min="14848" max="14848" width="3" style="96" customWidth="1"/>
    <col min="14849" max="14849" width="35.140625" style="96" customWidth="1"/>
    <col min="14850" max="14850" width="8.7109375" style="96" customWidth="1"/>
    <col min="14851" max="14851" width="22.140625" style="96" customWidth="1"/>
    <col min="14852" max="14852" width="19.28515625" style="96" customWidth="1"/>
    <col min="14853" max="14853" width="17.7109375" style="96" customWidth="1"/>
    <col min="14854" max="14854" width="10.85546875" style="96" bestFit="1" customWidth="1"/>
    <col min="14855" max="14855" width="9.85546875" style="96" bestFit="1" customWidth="1"/>
    <col min="14856" max="14856" width="11.85546875" style="96" bestFit="1" customWidth="1"/>
    <col min="14857" max="15103" width="9.140625" style="96"/>
    <col min="15104" max="15104" width="3" style="96" customWidth="1"/>
    <col min="15105" max="15105" width="35.140625" style="96" customWidth="1"/>
    <col min="15106" max="15106" width="8.7109375" style="96" customWidth="1"/>
    <col min="15107" max="15107" width="22.140625" style="96" customWidth="1"/>
    <col min="15108" max="15108" width="19.28515625" style="96" customWidth="1"/>
    <col min="15109" max="15109" width="17.7109375" style="96" customWidth="1"/>
    <col min="15110" max="15110" width="10.85546875" style="96" bestFit="1" customWidth="1"/>
    <col min="15111" max="15111" width="9.85546875" style="96" bestFit="1" customWidth="1"/>
    <col min="15112" max="15112" width="11.85546875" style="96" bestFit="1" customWidth="1"/>
    <col min="15113" max="15359" width="9.140625" style="96"/>
    <col min="15360" max="15360" width="3" style="96" customWidth="1"/>
    <col min="15361" max="15361" width="35.140625" style="96" customWidth="1"/>
    <col min="15362" max="15362" width="8.7109375" style="96" customWidth="1"/>
    <col min="15363" max="15363" width="22.140625" style="96" customWidth="1"/>
    <col min="15364" max="15364" width="19.28515625" style="96" customWidth="1"/>
    <col min="15365" max="15365" width="17.7109375" style="96" customWidth="1"/>
    <col min="15366" max="15366" width="10.85546875" style="96" bestFit="1" customWidth="1"/>
    <col min="15367" max="15367" width="9.85546875" style="96" bestFit="1" customWidth="1"/>
    <col min="15368" max="15368" width="11.85546875" style="96" bestFit="1" customWidth="1"/>
    <col min="15369" max="15615" width="9.140625" style="96"/>
    <col min="15616" max="15616" width="3" style="96" customWidth="1"/>
    <col min="15617" max="15617" width="35.140625" style="96" customWidth="1"/>
    <col min="15618" max="15618" width="8.7109375" style="96" customWidth="1"/>
    <col min="15619" max="15619" width="22.140625" style="96" customWidth="1"/>
    <col min="15620" max="15620" width="19.28515625" style="96" customWidth="1"/>
    <col min="15621" max="15621" width="17.7109375" style="96" customWidth="1"/>
    <col min="15622" max="15622" width="10.85546875" style="96" bestFit="1" customWidth="1"/>
    <col min="15623" max="15623" width="9.85546875" style="96" bestFit="1" customWidth="1"/>
    <col min="15624" max="15624" width="11.85546875" style="96" bestFit="1" customWidth="1"/>
    <col min="15625" max="15871" width="9.140625" style="96"/>
    <col min="15872" max="15872" width="3" style="96" customWidth="1"/>
    <col min="15873" max="15873" width="35.140625" style="96" customWidth="1"/>
    <col min="15874" max="15874" width="8.7109375" style="96" customWidth="1"/>
    <col min="15875" max="15875" width="22.140625" style="96" customWidth="1"/>
    <col min="15876" max="15876" width="19.28515625" style="96" customWidth="1"/>
    <col min="15877" max="15877" width="17.7109375" style="96" customWidth="1"/>
    <col min="15878" max="15878" width="10.85546875" style="96" bestFit="1" customWidth="1"/>
    <col min="15879" max="15879" width="9.85546875" style="96" bestFit="1" customWidth="1"/>
    <col min="15880" max="15880" width="11.85546875" style="96" bestFit="1" customWidth="1"/>
    <col min="15881" max="16127" width="9.140625" style="96"/>
    <col min="16128" max="16128" width="3" style="96" customWidth="1"/>
    <col min="16129" max="16129" width="35.140625" style="96" customWidth="1"/>
    <col min="16130" max="16130" width="8.7109375" style="96" customWidth="1"/>
    <col min="16131" max="16131" width="22.140625" style="96" customWidth="1"/>
    <col min="16132" max="16132" width="19.28515625" style="96" customWidth="1"/>
    <col min="16133" max="16133" width="17.7109375" style="96" customWidth="1"/>
    <col min="16134" max="16134" width="10.85546875" style="96" bestFit="1" customWidth="1"/>
    <col min="16135" max="16135" width="9.85546875" style="96" bestFit="1" customWidth="1"/>
    <col min="16136" max="16136" width="11.85546875" style="96" bestFit="1" customWidth="1"/>
    <col min="16137" max="16384" width="9.140625" style="96"/>
  </cols>
  <sheetData>
    <row r="1" spans="1:8" ht="18">
      <c r="A1" s="267" t="s">
        <v>0</v>
      </c>
      <c r="B1" s="267"/>
      <c r="C1" s="267"/>
      <c r="D1" s="267"/>
      <c r="E1" s="268"/>
      <c r="G1" s="269"/>
      <c r="H1" s="269"/>
    </row>
    <row r="2" spans="1:8" ht="18">
      <c r="A2" s="267" t="s">
        <v>330</v>
      </c>
      <c r="B2" s="267"/>
      <c r="C2" s="267"/>
      <c r="D2" s="267"/>
      <c r="E2" s="267"/>
      <c r="G2" s="269"/>
      <c r="H2" s="269"/>
    </row>
    <row r="3" spans="1:8" ht="18">
      <c r="A3" s="270" t="s">
        <v>331</v>
      </c>
      <c r="B3" s="271"/>
      <c r="C3" s="272"/>
      <c r="D3" s="268"/>
      <c r="E3" s="268"/>
      <c r="G3" s="269"/>
      <c r="H3" s="269"/>
    </row>
    <row r="4" spans="1:8" ht="18">
      <c r="A4" s="270"/>
      <c r="B4" s="271"/>
      <c r="C4" s="272"/>
      <c r="D4" s="268"/>
      <c r="E4" s="268"/>
      <c r="G4" s="269"/>
      <c r="H4" s="269"/>
    </row>
    <row r="5" spans="1:8" ht="18">
      <c r="A5" s="270"/>
      <c r="B5" s="271"/>
      <c r="C5" s="272"/>
      <c r="D5" s="268"/>
      <c r="E5" s="268"/>
      <c r="G5" s="269"/>
      <c r="H5" s="269"/>
    </row>
    <row r="6" spans="1:8" ht="17.100000000000001" customHeight="1">
      <c r="A6" s="273" t="s">
        <v>332</v>
      </c>
      <c r="B6" s="274"/>
      <c r="C6" s="274"/>
      <c r="D6" s="275"/>
      <c r="E6" s="275"/>
      <c r="G6" s="269"/>
      <c r="H6" s="269"/>
    </row>
    <row r="7" spans="1:8" ht="25.5" customHeight="1">
      <c r="A7" s="276" t="s">
        <v>41</v>
      </c>
      <c r="B7" s="277" t="s">
        <v>20</v>
      </c>
      <c r="C7" s="278" t="s">
        <v>333</v>
      </c>
      <c r="D7" s="279" t="s">
        <v>334</v>
      </c>
      <c r="E7" s="279" t="s">
        <v>335</v>
      </c>
      <c r="G7" s="269"/>
      <c r="H7" s="269"/>
    </row>
    <row r="8" spans="1:8" ht="17.100000000000001" customHeight="1">
      <c r="A8" s="280" t="s">
        <v>29</v>
      </c>
      <c r="B8" s="281"/>
      <c r="C8" s="281"/>
      <c r="D8" s="281"/>
      <c r="E8" s="282"/>
    </row>
    <row r="9" spans="1:8" ht="17.100000000000001" customHeight="1">
      <c r="A9" s="283" t="s">
        <v>286</v>
      </c>
      <c r="B9" s="283" t="s">
        <v>287</v>
      </c>
      <c r="C9" s="284">
        <v>4</v>
      </c>
      <c r="D9" s="285">
        <v>100000</v>
      </c>
      <c r="E9" s="285">
        <v>110000</v>
      </c>
    </row>
    <row r="10" spans="1:8" ht="17.100000000000001" customHeight="1">
      <c r="A10" s="283" t="s">
        <v>226</v>
      </c>
      <c r="B10" s="283" t="s">
        <v>227</v>
      </c>
      <c r="C10" s="284">
        <v>2</v>
      </c>
      <c r="D10" s="285">
        <v>31000000</v>
      </c>
      <c r="E10" s="285">
        <v>8990000</v>
      </c>
    </row>
    <row r="11" spans="1:8" ht="17.100000000000001" customHeight="1">
      <c r="A11" s="286" t="s">
        <v>336</v>
      </c>
      <c r="B11" s="287"/>
      <c r="C11" s="284">
        <f>SUM(C9:C10)</f>
        <v>6</v>
      </c>
      <c r="D11" s="285">
        <f>SUM(D9:D10)</f>
        <v>31100000</v>
      </c>
      <c r="E11" s="285">
        <f>SUM(E9:E10)</f>
        <v>9100000</v>
      </c>
    </row>
    <row r="12" spans="1:8" ht="17.100000000000001" customHeight="1">
      <c r="A12" s="280" t="s">
        <v>337</v>
      </c>
      <c r="B12" s="281"/>
      <c r="C12" s="281"/>
      <c r="D12" s="281"/>
      <c r="E12" s="282"/>
      <c r="F12" s="288"/>
    </row>
    <row r="13" spans="1:8" ht="17.100000000000001" customHeight="1">
      <c r="A13" s="283" t="s">
        <v>240</v>
      </c>
      <c r="B13" s="289" t="s">
        <v>241</v>
      </c>
      <c r="C13" s="284">
        <v>1</v>
      </c>
      <c r="D13" s="285">
        <v>40000</v>
      </c>
      <c r="E13" s="285">
        <v>170000</v>
      </c>
      <c r="F13" s="290"/>
    </row>
    <row r="14" spans="1:8" ht="17.100000000000001" customHeight="1">
      <c r="A14" s="283" t="s">
        <v>250</v>
      </c>
      <c r="B14" s="289" t="s">
        <v>251</v>
      </c>
      <c r="C14" s="284">
        <v>1</v>
      </c>
      <c r="D14" s="285">
        <v>125000</v>
      </c>
      <c r="E14" s="285">
        <v>93750</v>
      </c>
      <c r="F14" s="290"/>
    </row>
    <row r="15" spans="1:8" ht="17.100000000000001" customHeight="1">
      <c r="A15" s="286" t="s">
        <v>338</v>
      </c>
      <c r="B15" s="289"/>
      <c r="C15" s="284">
        <f>SUM(C13:C14)</f>
        <v>2</v>
      </c>
      <c r="D15" s="285">
        <f>SUM(D13:D14)</f>
        <v>165000</v>
      </c>
      <c r="E15" s="285">
        <f>SUM(E13:E14)</f>
        <v>263750</v>
      </c>
      <c r="H15" s="291"/>
    </row>
    <row r="16" spans="1:8" ht="17.100000000000001" customHeight="1">
      <c r="A16" s="292" t="s">
        <v>102</v>
      </c>
      <c r="B16" s="293"/>
      <c r="C16" s="293"/>
      <c r="D16" s="293"/>
      <c r="E16" s="294"/>
    </row>
    <row r="17" spans="1:5" ht="17.100000000000001" customHeight="1">
      <c r="A17" s="295" t="s">
        <v>270</v>
      </c>
      <c r="B17" s="296" t="s">
        <v>271</v>
      </c>
      <c r="C17" s="284">
        <v>1</v>
      </c>
      <c r="D17" s="295">
        <v>10000</v>
      </c>
      <c r="E17" s="295">
        <v>51800</v>
      </c>
    </row>
    <row r="18" spans="1:5" ht="17.100000000000001" customHeight="1">
      <c r="A18" s="296" t="s">
        <v>339</v>
      </c>
      <c r="B18" s="297"/>
      <c r="C18" s="284">
        <f>SUM(C17)</f>
        <v>1</v>
      </c>
      <c r="D18" s="295">
        <f>SUM(D17)</f>
        <v>10000</v>
      </c>
      <c r="E18" s="295">
        <f>SUM(E17)</f>
        <v>51800</v>
      </c>
    </row>
    <row r="19" spans="1:5">
      <c r="A19" s="292" t="s">
        <v>30</v>
      </c>
      <c r="B19" s="293"/>
      <c r="C19" s="293"/>
      <c r="D19" s="293"/>
      <c r="E19" s="294"/>
    </row>
    <row r="20" spans="1:5">
      <c r="A20" s="295" t="s">
        <v>340</v>
      </c>
      <c r="B20" s="295" t="s">
        <v>150</v>
      </c>
      <c r="C20" s="284">
        <v>1</v>
      </c>
      <c r="D20" s="295">
        <v>95000</v>
      </c>
      <c r="E20" s="295">
        <v>1260650</v>
      </c>
    </row>
    <row r="21" spans="1:5">
      <c r="A21" s="286" t="s">
        <v>341</v>
      </c>
      <c r="B21" s="287"/>
      <c r="C21" s="284">
        <f>SUM(C20)</f>
        <v>1</v>
      </c>
      <c r="D21" s="295">
        <f>SUM(D20)</f>
        <v>95000</v>
      </c>
      <c r="E21" s="295">
        <f>SUM(E20)</f>
        <v>1260650</v>
      </c>
    </row>
    <row r="22" spans="1:5">
      <c r="A22" s="298" t="s">
        <v>40</v>
      </c>
      <c r="B22" s="299"/>
      <c r="C22" s="284">
        <f>C11+C15+C18+C21</f>
        <v>10</v>
      </c>
      <c r="D22" s="295">
        <f>D11+D15+D18+D21</f>
        <v>31370000</v>
      </c>
      <c r="E22" s="295">
        <f>E11+E15+E18+E21</f>
        <v>10676200</v>
      </c>
    </row>
    <row r="23" spans="1:5">
      <c r="A23" s="300"/>
      <c r="B23" s="301"/>
    </row>
  </sheetData>
  <mergeCells count="8">
    <mergeCell ref="A19:E19"/>
    <mergeCell ref="A22:B22"/>
    <mergeCell ref="A1:D1"/>
    <mergeCell ref="A2:E2"/>
    <mergeCell ref="A6:C6"/>
    <mergeCell ref="A8:E8"/>
    <mergeCell ref="A12:E12"/>
    <mergeCell ref="A16:E16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I6" sqref="I6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42" t="s">
        <v>0</v>
      </c>
      <c r="C1" s="242"/>
      <c r="D1" s="6"/>
      <c r="E1" s="6"/>
      <c r="F1" s="6"/>
    </row>
    <row r="2" spans="1:6" ht="27.95" customHeight="1">
      <c r="A2" s="5"/>
      <c r="B2" s="245" t="s">
        <v>320</v>
      </c>
      <c r="C2" s="245"/>
      <c r="D2" s="245"/>
      <c r="E2" s="245"/>
      <c r="F2" s="245"/>
    </row>
    <row r="3" spans="1:6" ht="42.75" customHeight="1">
      <c r="B3" s="243" t="s">
        <v>47</v>
      </c>
      <c r="C3" s="244"/>
      <c r="D3" s="244"/>
      <c r="E3" s="244"/>
      <c r="F3" s="244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90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89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89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93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89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92</v>
      </c>
      <c r="C10" s="16" t="s">
        <v>52</v>
      </c>
      <c r="D10" s="19" t="s">
        <v>95</v>
      </c>
      <c r="E10" s="18" t="s">
        <v>55</v>
      </c>
      <c r="F10" s="20" t="s">
        <v>55</v>
      </c>
    </row>
    <row r="11" spans="1:6" ht="20.100000000000001" customHeight="1">
      <c r="B11" s="15" t="s">
        <v>91</v>
      </c>
      <c r="C11" s="16" t="s">
        <v>52</v>
      </c>
      <c r="D11" s="19" t="s">
        <v>96</v>
      </c>
      <c r="E11" s="18" t="s">
        <v>55</v>
      </c>
      <c r="F11" s="20" t="s">
        <v>55</v>
      </c>
    </row>
    <row r="12" spans="1:6" ht="20.100000000000001" customHeight="1">
      <c r="B12" s="105" t="s">
        <v>92</v>
      </c>
      <c r="C12" s="106" t="s">
        <v>57</v>
      </c>
      <c r="D12" s="107" t="s">
        <v>162</v>
      </c>
      <c r="E12" s="108">
        <v>512643</v>
      </c>
      <c r="F12" s="20" t="s">
        <v>55</v>
      </c>
    </row>
    <row r="13" spans="1:6" ht="20.100000000000001" customHeight="1">
      <c r="B13" s="15" t="s">
        <v>91</v>
      </c>
      <c r="C13" s="16" t="s">
        <v>57</v>
      </c>
      <c r="D13" s="19" t="s">
        <v>94</v>
      </c>
      <c r="E13" s="18">
        <v>1026082</v>
      </c>
      <c r="F13" s="20" t="s">
        <v>55</v>
      </c>
    </row>
    <row r="14" spans="1:6" ht="20.100000000000001" customHeight="1">
      <c r="B14" s="15" t="s">
        <v>92</v>
      </c>
      <c r="C14" s="21" t="s">
        <v>59</v>
      </c>
      <c r="D14" s="19" t="s">
        <v>163</v>
      </c>
      <c r="E14" s="18" t="s">
        <v>55</v>
      </c>
      <c r="F14" s="20" t="s">
        <v>55</v>
      </c>
    </row>
    <row r="15" spans="1:6" ht="20.100000000000001" customHeight="1">
      <c r="B15" s="15" t="s">
        <v>91</v>
      </c>
      <c r="C15" s="21" t="s">
        <v>59</v>
      </c>
      <c r="D15" s="19" t="s">
        <v>164</v>
      </c>
      <c r="E15" s="18" t="s">
        <v>55</v>
      </c>
      <c r="F15" s="20" t="s">
        <v>55</v>
      </c>
    </row>
    <row r="16" spans="1:6" ht="20.100000000000001" customHeight="1">
      <c r="B16" s="15" t="s">
        <v>183</v>
      </c>
      <c r="C16" s="21" t="s">
        <v>52</v>
      </c>
      <c r="D16" s="19" t="s">
        <v>185</v>
      </c>
      <c r="E16" s="18" t="s">
        <v>55</v>
      </c>
      <c r="F16" s="20" t="s">
        <v>55</v>
      </c>
    </row>
    <row r="17" spans="2:6" ht="20.100000000000001" customHeight="1">
      <c r="B17" s="15" t="s">
        <v>184</v>
      </c>
      <c r="C17" s="21" t="s">
        <v>57</v>
      </c>
      <c r="D17" s="19" t="s">
        <v>186</v>
      </c>
      <c r="E17" s="18" t="s">
        <v>55</v>
      </c>
      <c r="F17" s="20" t="s">
        <v>55</v>
      </c>
    </row>
    <row r="18" spans="2:6" ht="20.100000000000001" customHeight="1">
      <c r="B18" s="15" t="s">
        <v>183</v>
      </c>
      <c r="C18" s="21" t="s">
        <v>57</v>
      </c>
      <c r="D18" s="19" t="s">
        <v>187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246" t="s">
        <v>62</v>
      </c>
      <c r="B1" s="246"/>
      <c r="C1" s="246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160</v>
      </c>
      <c r="B8" s="11" t="s">
        <v>159</v>
      </c>
      <c r="C8" s="12" t="s">
        <v>161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2026-01-04T10:43:12Z</cp:lastPrinted>
  <dcterms:created xsi:type="dcterms:W3CDTF">2024-09-12T06:50:39Z</dcterms:created>
  <dcterms:modified xsi:type="dcterms:W3CDTF">2026-01-04T10:46:45Z</dcterms:modified>
</cp:coreProperties>
</file>